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6"/>
  <workbookPr defaultThemeVersion="124226"/>
  <bookViews>
    <workbookView xWindow="65431" yWindow="65431" windowWidth="21840" windowHeight="13740" tabRatio="500" firstSheet="2" activeTab="7"/>
  </bookViews>
  <sheets>
    <sheet name="1" sheetId="2" r:id="rId1"/>
    <sheet name="2" sheetId="1" r:id="rId2"/>
    <sheet name="3" sheetId="3" r:id="rId3"/>
    <sheet name="4" sheetId="4" r:id="rId4"/>
    <sheet name="5" sheetId="5" r:id="rId5"/>
    <sheet name="6" sheetId="7" r:id="rId6"/>
    <sheet name="7" sheetId="8" r:id="rId7"/>
    <sheet name="8" sheetId="9" r:id="rId8"/>
    <sheet name="km 7-12" sheetId="10" r:id="rId9"/>
    <sheet name="km" sheetId="11" r:id="rId10"/>
    <sheet name="Dane do Wniosku" sheetId="12" r:id="rId11"/>
  </sheets>
  <definedNames>
    <definedName name="_xlnm.Print_Area" localSheetId="9">'km'!$A$1:$J$21</definedName>
    <definedName name="_xlnm.Print_Area" localSheetId="8">'km 7-12'!$A$1:$J$60</definedName>
  </definedNames>
  <calcPr calcId="125725"/>
  <extLst/>
</workbook>
</file>

<file path=xl/sharedStrings.xml><?xml version="1.0" encoding="utf-8"?>
<sst xmlns="http://schemas.openxmlformats.org/spreadsheetml/2006/main" count="1238" uniqueCount="210">
  <si>
    <t>.............................................</t>
  </si>
  <si>
    <t>Nazwa i adres przewoźnika</t>
  </si>
  <si>
    <t>Dzień wejścia w życie:</t>
  </si>
  <si>
    <t>Komunikacja: zwykła</t>
  </si>
  <si>
    <t>Komunikacja „R”</t>
  </si>
  <si>
    <t>Linia komunikacyjna nr.</t>
  </si>
  <si>
    <t>PRZYSTANKI</t>
  </si>
  <si>
    <t>km.</t>
  </si>
  <si>
    <t>czas</t>
  </si>
  <si>
    <t>pr.</t>
  </si>
  <si>
    <t>Droga</t>
  </si>
  <si>
    <t>kilometraż</t>
  </si>
  <si>
    <t>Strona</t>
  </si>
  <si>
    <t>nr. przyst</t>
  </si>
  <si>
    <t>o.</t>
  </si>
  <si>
    <t>p.</t>
  </si>
  <si>
    <t xml:space="preserve"> </t>
  </si>
  <si>
    <t>D</t>
  </si>
  <si>
    <t>Legenda:</t>
  </si>
  <si>
    <t>D - kursuje od poniedziałku do piątku, oprócz świąt</t>
  </si>
  <si>
    <t>Kożuchy Małe</t>
  </si>
  <si>
    <t>Rolki</t>
  </si>
  <si>
    <t>Świdry Kościelne</t>
  </si>
  <si>
    <t>Cibory</t>
  </si>
  <si>
    <t>Łodygowo</t>
  </si>
  <si>
    <t>Kolonia Łodygowo</t>
  </si>
  <si>
    <t>Świdry</t>
  </si>
  <si>
    <t>Pawłocin</t>
  </si>
  <si>
    <t>Kożuchy</t>
  </si>
  <si>
    <t>Szkoła Podstawowa w Kożuchach</t>
  </si>
  <si>
    <t>Danowo</t>
  </si>
  <si>
    <t>Komorowo</t>
  </si>
  <si>
    <t>Myśliki</t>
  </si>
  <si>
    <t>Wojny</t>
  </si>
  <si>
    <t>Włosty</t>
  </si>
  <si>
    <t>Lipińskie</t>
  </si>
  <si>
    <t>Dmusy</t>
  </si>
  <si>
    <t>Szkoła Podstawowa w Skarżynie</t>
  </si>
  <si>
    <t>Rogale Wielkie</t>
  </si>
  <si>
    <t>Sokoły Jeziorne</t>
  </si>
  <si>
    <t>Lisy</t>
  </si>
  <si>
    <t>Kruszewo</t>
  </si>
  <si>
    <t>Konopki</t>
  </si>
  <si>
    <t>Przedszkole Miejskie w Białej Piskiej</t>
  </si>
  <si>
    <t>Miejskie Przedszkole w Białej Piskiej</t>
  </si>
  <si>
    <t>Biała Piska</t>
  </si>
  <si>
    <t>Oblewo</t>
  </si>
  <si>
    <t>Sulimy</t>
  </si>
  <si>
    <t>Zabielne</t>
  </si>
  <si>
    <t>Orłowo</t>
  </si>
  <si>
    <t>Ruda</t>
  </si>
  <si>
    <t>Giętkie</t>
  </si>
  <si>
    <t>Kaliszki</t>
  </si>
  <si>
    <t>Radysy</t>
  </si>
  <si>
    <t>Szkody</t>
  </si>
  <si>
    <t>Kumielsk</t>
  </si>
  <si>
    <t>Cwaliny</t>
  </si>
  <si>
    <t>Jakuby</t>
  </si>
  <si>
    <t>Gruzy</t>
  </si>
  <si>
    <t>Grodzisko</t>
  </si>
  <si>
    <t>Guzki</t>
  </si>
  <si>
    <t>Kukły</t>
  </si>
  <si>
    <t>Szymki</t>
  </si>
  <si>
    <t xml:space="preserve">Biała Piska </t>
  </si>
  <si>
    <t>Nowe Drygały</t>
  </si>
  <si>
    <t>Drygały</t>
  </si>
  <si>
    <t>Pogorzel Wielka</t>
  </si>
  <si>
    <t>Nitki</t>
  </si>
  <si>
    <t>Pogorzel Mała</t>
  </si>
  <si>
    <t>Szkoła Podstawowa w Drygałach</t>
  </si>
  <si>
    <t>Zalesie</t>
  </si>
  <si>
    <t>Myszki</t>
  </si>
  <si>
    <t>Szkody Kolonia</t>
  </si>
  <si>
    <t>Kózki</t>
  </si>
  <si>
    <t>Mikuty</t>
  </si>
  <si>
    <t>Długi Kąt</t>
  </si>
  <si>
    <t>Kowalewo</t>
  </si>
  <si>
    <t>Bełcząc</t>
  </si>
  <si>
    <t>Kolonia Kawałek</t>
  </si>
  <si>
    <t xml:space="preserve">Kocioł Duży </t>
  </si>
  <si>
    <t>Stare Guty</t>
  </si>
  <si>
    <t>Babrosty</t>
  </si>
  <si>
    <t>Łupki</t>
  </si>
  <si>
    <t>Dąbrówka Drygalska</t>
  </si>
  <si>
    <t>Monety</t>
  </si>
  <si>
    <t>Kosinowo</t>
  </si>
  <si>
    <t>Rakowo</t>
  </si>
  <si>
    <t>DG</t>
  </si>
  <si>
    <t>P</t>
  </si>
  <si>
    <t>L</t>
  </si>
  <si>
    <t>Rakowo Małe</t>
  </si>
  <si>
    <t>Bemowo Piskie</t>
  </si>
  <si>
    <t>LINIA: Biała Piska - Monety - Drygały - Biała Piska</t>
  </si>
  <si>
    <t>LINIA: Biała Piska - Cibory - Pawłocin - Biała Piska</t>
  </si>
  <si>
    <t>LINIA: Biała Piska - Lipińskie - Sokoły Jeziorne - Biała Piska</t>
  </si>
  <si>
    <t>LINIA: Biała Piska - Sulimy - Orłowo - Biała Piska</t>
  </si>
  <si>
    <t>LINIA: Biała Piska - Kumielsk - Kukły - Biała Piska</t>
  </si>
  <si>
    <t>LINIA: Biała Piska - Nitki - Drygały - Biała Piska</t>
  </si>
  <si>
    <t>LINIA: Biała Piska - Mikuty - Bełcząc - Biała Piska</t>
  </si>
  <si>
    <t>LINIA: Biała Piska - Łupki - Pisz - Biała Piska</t>
  </si>
  <si>
    <t>DK 58</t>
  </si>
  <si>
    <t xml:space="preserve">Rakowo </t>
  </si>
  <si>
    <t>0 2</t>
  </si>
  <si>
    <t>0 1</t>
  </si>
  <si>
    <t xml:space="preserve">Łupki </t>
  </si>
  <si>
    <t>Pisz, ul. dr. Władysława Klementowskiego</t>
  </si>
  <si>
    <t>DK 58b</t>
  </si>
  <si>
    <t>Pisz, ul. Wojska Polskiego</t>
  </si>
  <si>
    <t>Skarżyn</t>
  </si>
  <si>
    <t>Szkody-Kolonia</t>
  </si>
  <si>
    <t>Pisz</t>
  </si>
  <si>
    <t>miasto i gmina Pisz</t>
  </si>
  <si>
    <t>gmina Prostki</t>
  </si>
  <si>
    <t>liczba wozokilometrów</t>
  </si>
  <si>
    <t>obydwa kierunki</t>
  </si>
  <si>
    <t>w tym na terenie gminy Biała Piska</t>
  </si>
  <si>
    <t>w tym na terenie gminy Prostki</t>
  </si>
  <si>
    <t>DZIENNA</t>
  </si>
  <si>
    <t>LICZBA</t>
  </si>
  <si>
    <t>KM</t>
  </si>
  <si>
    <t>w tym na terenie miasta i gminy Pisz</t>
  </si>
  <si>
    <t>łącznie</t>
  </si>
  <si>
    <t>Linia</t>
  </si>
  <si>
    <t>Dzień powszedni [szkolny]</t>
  </si>
  <si>
    <t>Dzień powszedni [wolny
 od nauki szkolnej]</t>
  </si>
  <si>
    <t>Sobota
 [oprócz świąt]</t>
  </si>
  <si>
    <t>Niedziela 
[i święto]</t>
  </si>
  <si>
    <t>Rocznie (2022)</t>
  </si>
  <si>
    <t>poniedziałek</t>
  </si>
  <si>
    <t>wtorek</t>
  </si>
  <si>
    <t>środa</t>
  </si>
  <si>
    <t>czwartek</t>
  </si>
  <si>
    <t>piątek</t>
  </si>
  <si>
    <t>Razem dziennie</t>
  </si>
  <si>
    <t>RAZEM ROCZNIE</t>
  </si>
  <si>
    <t>RAZEM 2022 R.</t>
  </si>
  <si>
    <t>planowana liczba kursów</t>
  </si>
  <si>
    <t>WOZOKILOMETRY W DNIU</t>
  </si>
  <si>
    <t>ZATRZYMANIA W DNIU</t>
  </si>
  <si>
    <t>ROK 2022</t>
  </si>
  <si>
    <t>Lp.</t>
  </si>
  <si>
    <t>Przebieg linii komunikacyjnej</t>
  </si>
  <si>
    <t>Długość linii [km]</t>
  </si>
  <si>
    <t>Liczba zatrzymań</t>
  </si>
  <si>
    <t>Częstotliwość połączeń</t>
  </si>
  <si>
    <t>Średniomies. częstotliwość</t>
  </si>
  <si>
    <t>Wznowiona linia</t>
  </si>
  <si>
    <t>Liczba wozokm</t>
  </si>
  <si>
    <t>powszedni szkolny (1)</t>
  </si>
  <si>
    <t>powszedni szkolny (2)</t>
  </si>
  <si>
    <t>powszedni szkolny (3)</t>
  </si>
  <si>
    <t>powszedni szkolny (4)</t>
  </si>
  <si>
    <t>powszedni szkolny (5)</t>
  </si>
  <si>
    <t>powszedni w ferie
i wakacje</t>
  </si>
  <si>
    <t>sobota</t>
  </si>
  <si>
    <t>niedziela
i święto</t>
  </si>
  <si>
    <t>miesiąc</t>
  </si>
  <si>
    <t>PS (1)</t>
  </si>
  <si>
    <t>PS (2)</t>
  </si>
  <si>
    <t>PS (3)</t>
  </si>
  <si>
    <t>PS (4)</t>
  </si>
  <si>
    <t>PS (5)</t>
  </si>
  <si>
    <t>PFW</t>
  </si>
  <si>
    <t>S</t>
  </si>
  <si>
    <t>N</t>
  </si>
  <si>
    <t>razem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</si>
  <si>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</si>
  <si>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</si>
  <si>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</si>
  <si>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</si>
  <si>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</si>
  <si>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</si>
  <si>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</si>
  <si>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</si>
  <si>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</si>
  <si>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</si>
  <si>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</si>
  <si>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</si>
  <si>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</t>
  </si>
  <si>
    <t>ROZKŁAD JAZDY DLA GMINY BIAŁA PISKA - WAŻNY OD 1.07.2022 R.</t>
  </si>
  <si>
    <r>
      <t xml:space="preserve">WOZOKILOMETRY CAŁKOWITE W OKRESIE </t>
    </r>
    <r>
      <rPr>
        <b/>
        <sz val="10"/>
        <color rgb="FFFF0000"/>
        <rFont val="Arial Narrow"/>
        <family val="2"/>
      </rPr>
      <t>LIPIEC - GRUDZIEŃ 2022 R.</t>
    </r>
  </si>
  <si>
    <r>
      <t xml:space="preserve">Liczba dni
 w roku 2022 
</t>
    </r>
    <r>
      <rPr>
        <b/>
        <sz val="10"/>
        <color rgb="FFFF0000"/>
        <rFont val="Arial Narrow"/>
        <family val="2"/>
      </rPr>
      <t>(lipiec - grudzień)</t>
    </r>
  </si>
  <si>
    <r>
      <t>WOZOKILOMETRY NA TERENIE GMINY BIAŁA PISKA W OKRESIE</t>
    </r>
    <r>
      <rPr>
        <b/>
        <sz val="10"/>
        <color rgb="FFFF0000"/>
        <rFont val="Arial Narrow"/>
        <family val="2"/>
      </rPr>
      <t xml:space="preserve"> LIPIEC - GRUDZIEŃ 2022 R.</t>
    </r>
  </si>
  <si>
    <r>
      <t>WOZOKILOMETRY NA TERENIE MIASTA I GMINY PISZ W OKRESIE</t>
    </r>
    <r>
      <rPr>
        <b/>
        <sz val="10"/>
        <color rgb="FFFF0000"/>
        <rFont val="Arial Narrow"/>
        <family val="2"/>
      </rPr>
      <t xml:space="preserve"> LIPIEC - GRUDZIEŃ 2022 R.</t>
    </r>
  </si>
  <si>
    <r>
      <t>WOZOKILOMETRY NA TERENIE GMINY PROSTKI W OKRESIE</t>
    </r>
    <r>
      <rPr>
        <b/>
        <sz val="10"/>
        <color rgb="FFFF0000"/>
        <rFont val="Arial Narrow"/>
        <family val="2"/>
      </rPr>
      <t xml:space="preserve"> LIPIEC - GRUDZIEŃ 2022 R.</t>
    </r>
  </si>
  <si>
    <r>
      <t xml:space="preserve">WOZOKILOMETRY NA TERENIE GMINY PROSTKI W </t>
    </r>
    <r>
      <rPr>
        <b/>
        <sz val="10"/>
        <color rgb="FFFF0000"/>
        <rFont val="Arial Narrow"/>
        <family val="2"/>
      </rPr>
      <t>2022 R.</t>
    </r>
  </si>
  <si>
    <r>
      <t>WOZOKILOMETRY CAŁKOWITE W</t>
    </r>
    <r>
      <rPr>
        <b/>
        <sz val="10"/>
        <color rgb="FFFF0000"/>
        <rFont val="Arial Narrow"/>
        <family val="2"/>
      </rPr>
      <t xml:space="preserve"> 2022 R.</t>
    </r>
  </si>
  <si>
    <r>
      <t xml:space="preserve">WOZOKILOMETRY NA TERENIE MIASTA I GMINY PISZ W </t>
    </r>
    <r>
      <rPr>
        <b/>
        <sz val="10"/>
        <color rgb="FFFF0000"/>
        <rFont val="Arial Narrow"/>
        <family val="2"/>
      </rPr>
      <t>2022 R.</t>
    </r>
  </si>
  <si>
    <r>
      <t xml:space="preserve">WOZOKILOMETRY NA TERENIE GMINY BIAŁA PISKA W </t>
    </r>
    <r>
      <rPr>
        <b/>
        <sz val="10"/>
        <color rgb="FFFF0000"/>
        <rFont val="Arial Narrow"/>
        <family val="2"/>
      </rPr>
      <t>2022 R.</t>
    </r>
  </si>
  <si>
    <t>Biała Piska - Cibory - Pawłocin - Biała Piska</t>
  </si>
  <si>
    <t>Biała Piska - Lipińskie - Sokoły Jeziorne - Biała Piska</t>
  </si>
  <si>
    <t>Biała Piska - Sulimy - Orłowo - Biała Piska</t>
  </si>
  <si>
    <t>Biała Piska - Kumielsk - Kukły - Biała Piska</t>
  </si>
  <si>
    <t>Biała Piska - Nitki - Drygały - Biała Piska</t>
  </si>
  <si>
    <t>Biała Piska - Mikuty - Bełcząc - Biała Piska</t>
  </si>
  <si>
    <t>Biała Piska - Łupki - Pisz - Biała Piska</t>
  </si>
  <si>
    <t>Biała Piska - Sulimy - Kosinowo - Drygały - Biała Piska</t>
  </si>
  <si>
    <t>zatrzymania</t>
  </si>
  <si>
    <t xml:space="preserve">  </t>
  </si>
  <si>
    <t xml:space="preserve">Biała Piska  </t>
  </si>
  <si>
    <t>Pisz-ul. Wojska Polskiego</t>
  </si>
  <si>
    <t>DP 4640N</t>
  </si>
  <si>
    <t>DW 667</t>
  </si>
  <si>
    <t xml:space="preserve">Rozkład ważny od 01.08.2022 r. do 31.12.2022 r.                    </t>
  </si>
  <si>
    <t xml:space="preserve">Rozkład ważny od 01.08.2022 r. do 31.12.2022 r.                </t>
  </si>
  <si>
    <t xml:space="preserve">Rozkład ważny od 01.08.2022 r. do 31.12.2022 r.               </t>
  </si>
  <si>
    <t xml:space="preserve">Rozkład ważny od 15.08.2022 r. do 31.12.2022 r.              </t>
  </si>
  <si>
    <t xml:space="preserve">Rozkład ważny od 01.09.2022 r. do 31.12.2022 r.                  </t>
  </si>
  <si>
    <t xml:space="preserve">Rozkład ważny od 01.09.2022 r. do 31.12.2022 r.                   </t>
  </si>
  <si>
    <t xml:space="preserve">Rozkład ważny od 01.09.2022 r. do 31.12.2022 r.                 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</si>
</sst>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0.0"/>
    <numFmt numFmtId="166" formatCode="0.000"/>
    <numFmt numFmtId="167" formatCode="#,##0.0"/>
  </numFmts>
  <fonts count="35">
    <font>
      <sz val="11"/>
      <color rgb="FF000000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  <font>
      <sz val="9"/>
      <color rgb="FFFF0000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color rgb="FF00B05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0" tint="-0.4999699890613556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9"/>
      <color theme="0" tint="-0.4999699890613556"/>
      <name val="Arial Narrow"/>
      <family val="2"/>
    </font>
    <font>
      <b/>
      <i/>
      <sz val="9"/>
      <name val="Arial Narrow"/>
      <family val="2"/>
    </font>
    <font>
      <sz val="9"/>
      <color rgb="FF000000"/>
      <name val="Czcionka tekstu podstawowego"/>
      <family val="2"/>
    </font>
    <font>
      <i/>
      <sz val="9"/>
      <color rgb="FF00B050"/>
      <name val="Arial Narrow"/>
      <family val="2"/>
    </font>
    <font>
      <b/>
      <i/>
      <sz val="9"/>
      <color rgb="FF00B050"/>
      <name val="Arial Narrow"/>
      <family val="2"/>
    </font>
    <font>
      <i/>
      <sz val="9"/>
      <color rgb="FFFF0000"/>
      <name val="Arial Narrow"/>
      <family val="2"/>
    </font>
    <font>
      <b/>
      <i/>
      <sz val="9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B050"/>
      <name val="Arial Narrow"/>
      <family val="2"/>
    </font>
    <font>
      <sz val="10"/>
      <color rgb="FFFF0000"/>
      <name val="Arial Narrow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0"/>
      <color rgb="FF000000"/>
      <name val="Tahoma"/>
      <family val="2"/>
    </font>
    <font>
      <sz val="9"/>
      <name val="Czcionka tekstu podstawowego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</cellStyleXfs>
  <cellXfs count="194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4" fillId="3" borderId="0" xfId="0" applyFont="1" applyFill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165" fontId="6" fillId="2" borderId="1" xfId="0" applyNumberFormat="1" applyFont="1" applyFill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1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6" fillId="0" borderId="0" xfId="0" applyFont="1" applyBorder="1" applyAlignment="1">
      <alignment horizontal="center"/>
    </xf>
    <xf numFmtId="0" fontId="4" fillId="2" borderId="0" xfId="0" applyFont="1" applyFill="1" applyBorder="1" applyAlignment="1">
      <alignment/>
    </xf>
    <xf numFmtId="166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6" fillId="2" borderId="0" xfId="0" applyFont="1" applyFill="1"/>
    <xf numFmtId="165" fontId="6" fillId="0" borderId="0" xfId="0" applyNumberFormat="1" applyFont="1"/>
    <xf numFmtId="164" fontId="4" fillId="0" borderId="0" xfId="0" applyNumberFormat="1" applyFont="1" applyBorder="1" applyAlignment="1">
      <alignment horizont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/>
    </xf>
    <xf numFmtId="0" fontId="4" fillId="0" borderId="1" xfId="0" applyFont="1" applyBorder="1"/>
    <xf numFmtId="0" fontId="4" fillId="4" borderId="0" xfId="0" applyFont="1" applyFill="1"/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165" fontId="6" fillId="0" borderId="0" xfId="0" applyNumberFormat="1" applyFont="1" applyBorder="1"/>
    <xf numFmtId="0" fontId="10" fillId="0" borderId="0" xfId="0" applyFont="1"/>
    <xf numFmtId="0" fontId="0" fillId="0" borderId="0" xfId="0" applyAlignment="1">
      <alignment vertical="center"/>
    </xf>
    <xf numFmtId="0" fontId="11" fillId="0" borderId="2" xfId="0" applyFont="1" applyBorder="1" applyAlignment="1">
      <alignment vertical="center"/>
    </xf>
    <xf numFmtId="2" fontId="12" fillId="0" borderId="2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2" fontId="12" fillId="0" borderId="3" xfId="0" applyNumberFormat="1" applyFont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0" fontId="14" fillId="5" borderId="4" xfId="0" applyFont="1" applyFill="1" applyBorder="1" applyAlignment="1">
      <alignment vertical="center"/>
    </xf>
    <xf numFmtId="2" fontId="15" fillId="5" borderId="1" xfId="0" applyNumberFormat="1" applyFont="1" applyFill="1" applyBorder="1" applyAlignment="1">
      <alignment horizontal="right" vertical="center"/>
    </xf>
    <xf numFmtId="165" fontId="16" fillId="5" borderId="4" xfId="0" applyNumberFormat="1" applyFont="1" applyFill="1" applyBorder="1" applyAlignment="1">
      <alignment horizontal="center" vertical="center"/>
    </xf>
    <xf numFmtId="165" fontId="15" fillId="5" borderId="2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right" vertical="center"/>
    </xf>
    <xf numFmtId="165" fontId="17" fillId="5" borderId="1" xfId="0" applyNumberFormat="1" applyFont="1" applyFill="1" applyBorder="1" applyAlignment="1">
      <alignment horizontal="right" vertical="center"/>
    </xf>
    <xf numFmtId="165" fontId="17" fillId="5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5" fontId="15" fillId="5" borderId="5" xfId="0" applyNumberFormat="1" applyFont="1" applyFill="1" applyBorder="1" applyAlignment="1">
      <alignment horizontal="right" vertical="center"/>
    </xf>
    <xf numFmtId="165" fontId="15" fillId="5" borderId="1" xfId="0" applyNumberFormat="1" applyFont="1" applyFill="1" applyBorder="1" applyAlignment="1">
      <alignment horizontal="right" vertical="center"/>
    </xf>
    <xf numFmtId="165" fontId="15" fillId="5" borderId="2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5" fillId="5" borderId="10" xfId="0" applyNumberFormat="1" applyFont="1" applyFill="1" applyBorder="1" applyAlignment="1">
      <alignment horizontal="right" vertical="center"/>
    </xf>
    <xf numFmtId="165" fontId="18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/>
    </xf>
    <xf numFmtId="165" fontId="15" fillId="5" borderId="4" xfId="0" applyNumberFormat="1" applyFont="1" applyFill="1" applyBorder="1" applyAlignment="1">
      <alignment horizontal="center" vertical="center"/>
    </xf>
    <xf numFmtId="165" fontId="15" fillId="5" borderId="5" xfId="0" applyNumberFormat="1" applyFont="1" applyFill="1" applyBorder="1" applyAlignment="1">
      <alignment horizontal="center" vertical="center"/>
    </xf>
    <xf numFmtId="165" fontId="15" fillId="5" borderId="4" xfId="0" applyNumberFormat="1" applyFont="1" applyFill="1" applyBorder="1" applyAlignment="1">
      <alignment horizontal="centerContinuous" vertical="center"/>
    </xf>
    <xf numFmtId="165" fontId="15" fillId="5" borderId="5" xfId="0" applyNumberFormat="1" applyFont="1" applyFill="1" applyBorder="1" applyAlignment="1">
      <alignment horizontal="centerContinuous" vertical="center"/>
    </xf>
    <xf numFmtId="165" fontId="15" fillId="5" borderId="11" xfId="0" applyNumberFormat="1" applyFont="1" applyFill="1" applyBorder="1" applyAlignment="1">
      <alignment horizontal="center" vertical="center"/>
    </xf>
    <xf numFmtId="165" fontId="15" fillId="5" borderId="6" xfId="0" applyNumberFormat="1" applyFont="1" applyFill="1" applyBorder="1" applyAlignment="1">
      <alignment horizontal="center" vertical="center"/>
    </xf>
    <xf numFmtId="165" fontId="15" fillId="5" borderId="12" xfId="0" applyNumberFormat="1" applyFont="1" applyFill="1" applyBorder="1" applyAlignment="1">
      <alignment horizontal="center" vertical="center"/>
    </xf>
    <xf numFmtId="165" fontId="15" fillId="5" borderId="11" xfId="0" applyNumberFormat="1" applyFont="1" applyFill="1" applyBorder="1" applyAlignment="1">
      <alignment horizontal="centerContinuous" vertical="center"/>
    </xf>
    <xf numFmtId="165" fontId="15" fillId="5" borderId="12" xfId="0" applyNumberFormat="1" applyFont="1" applyFill="1" applyBorder="1" applyAlignment="1">
      <alignment horizontal="centerContinuous" vertical="center"/>
    </xf>
    <xf numFmtId="0" fontId="19" fillId="5" borderId="4" xfId="0" applyFont="1" applyFill="1" applyBorder="1" applyAlignment="1">
      <alignment vertical="center"/>
    </xf>
    <xf numFmtId="2" fontId="20" fillId="5" borderId="1" xfId="0" applyNumberFormat="1" applyFont="1" applyFill="1" applyBorder="1" applyAlignment="1">
      <alignment horizontal="right" vertical="center"/>
    </xf>
    <xf numFmtId="165" fontId="20" fillId="5" borderId="4" xfId="0" applyNumberFormat="1" applyFont="1" applyFill="1" applyBorder="1" applyAlignment="1">
      <alignment horizontal="center" vertical="center"/>
    </xf>
    <xf numFmtId="165" fontId="20" fillId="5" borderId="2" xfId="0" applyNumberFormat="1" applyFont="1" applyFill="1" applyBorder="1" applyAlignment="1">
      <alignment horizontal="center" vertical="center"/>
    </xf>
    <xf numFmtId="165" fontId="20" fillId="5" borderId="5" xfId="0" applyNumberFormat="1" applyFont="1" applyFill="1" applyBorder="1" applyAlignment="1">
      <alignment horizontal="right" vertical="center"/>
    </xf>
    <xf numFmtId="165" fontId="20" fillId="5" borderId="1" xfId="0" applyNumberFormat="1" applyFont="1" applyFill="1" applyBorder="1" applyAlignment="1">
      <alignment horizontal="right" vertical="center"/>
    </xf>
    <xf numFmtId="165" fontId="20" fillId="5" borderId="2" xfId="0" applyNumberFormat="1" applyFont="1" applyFill="1" applyBorder="1" applyAlignment="1">
      <alignment horizontal="right" vertical="center"/>
    </xf>
    <xf numFmtId="165" fontId="20" fillId="5" borderId="10" xfId="0" applyNumberFormat="1" applyFont="1" applyFill="1" applyBorder="1" applyAlignment="1">
      <alignment horizontal="right" vertical="center"/>
    </xf>
    <xf numFmtId="165" fontId="20" fillId="5" borderId="5" xfId="0" applyNumberFormat="1" applyFont="1" applyFill="1" applyBorder="1" applyAlignment="1">
      <alignment horizontal="center" vertical="center"/>
    </xf>
    <xf numFmtId="165" fontId="20" fillId="5" borderId="4" xfId="0" applyNumberFormat="1" applyFont="1" applyFill="1" applyBorder="1" applyAlignment="1">
      <alignment horizontal="centerContinuous" vertical="center"/>
    </xf>
    <xf numFmtId="165" fontId="20" fillId="5" borderId="5" xfId="0" applyNumberFormat="1" applyFont="1" applyFill="1" applyBorder="1" applyAlignment="1">
      <alignment horizontal="centerContinuous" vertical="center"/>
    </xf>
    <xf numFmtId="0" fontId="21" fillId="5" borderId="4" xfId="0" applyFont="1" applyFill="1" applyBorder="1" applyAlignment="1">
      <alignment vertical="center"/>
    </xf>
    <xf numFmtId="2" fontId="22" fillId="5" borderId="1" xfId="0" applyNumberFormat="1" applyFont="1" applyFill="1" applyBorder="1" applyAlignment="1">
      <alignment horizontal="right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5" borderId="5" xfId="0" applyNumberFormat="1" applyFont="1" applyFill="1" applyBorder="1" applyAlignment="1">
      <alignment horizontal="right" vertical="center"/>
    </xf>
    <xf numFmtId="165" fontId="22" fillId="5" borderId="1" xfId="0" applyNumberFormat="1" applyFont="1" applyFill="1" applyBorder="1" applyAlignment="1">
      <alignment horizontal="right" vertical="center"/>
    </xf>
    <xf numFmtId="165" fontId="22" fillId="5" borderId="2" xfId="0" applyNumberFormat="1" applyFont="1" applyFill="1" applyBorder="1" applyAlignment="1">
      <alignment horizontal="right" vertical="center"/>
    </xf>
    <xf numFmtId="165" fontId="22" fillId="5" borderId="10" xfId="0" applyNumberFormat="1" applyFont="1" applyFill="1" applyBorder="1" applyAlignment="1">
      <alignment horizontal="right" vertical="center"/>
    </xf>
    <xf numFmtId="165" fontId="22" fillId="5" borderId="5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Continuous" vertical="center"/>
    </xf>
    <xf numFmtId="165" fontId="22" fillId="5" borderId="5" xfId="0" applyNumberFormat="1" applyFont="1" applyFill="1" applyBorder="1" applyAlignment="1">
      <alignment horizontal="centerContinuous" vertical="center"/>
    </xf>
    <xf numFmtId="0" fontId="23" fillId="0" borderId="0" xfId="20" applyFont="1" applyAlignment="1">
      <alignment vertical="center"/>
      <protection/>
    </xf>
    <xf numFmtId="0" fontId="23" fillId="0" borderId="0" xfId="20" applyFont="1" applyAlignment="1">
      <alignment horizontal="center" vertical="center"/>
      <protection/>
    </xf>
    <xf numFmtId="165" fontId="11" fillId="0" borderId="0" xfId="20" applyNumberFormat="1" applyFont="1" applyAlignment="1">
      <alignment vertical="center"/>
      <protection/>
    </xf>
    <xf numFmtId="0" fontId="24" fillId="0" borderId="0" xfId="20" applyFont="1" applyAlignment="1">
      <alignment vertical="center"/>
      <protection/>
    </xf>
    <xf numFmtId="0" fontId="23" fillId="0" borderId="13" xfId="20" applyFont="1" applyBorder="1" applyAlignment="1">
      <alignment horizontal="center" vertical="center" wrapText="1"/>
      <protection/>
    </xf>
    <xf numFmtId="0" fontId="23" fillId="0" borderId="14" xfId="20" applyFont="1" applyBorder="1" applyAlignment="1">
      <alignment horizontal="center" vertical="center" wrapText="1"/>
      <protection/>
    </xf>
    <xf numFmtId="0" fontId="23" fillId="0" borderId="15" xfId="20" applyFont="1" applyBorder="1" applyAlignment="1">
      <alignment horizontal="center" vertical="center"/>
      <protection/>
    </xf>
    <xf numFmtId="167" fontId="24" fillId="0" borderId="16" xfId="20" applyNumberFormat="1" applyFont="1" applyBorder="1" applyAlignment="1">
      <alignment vertical="center"/>
      <protection/>
    </xf>
    <xf numFmtId="167" fontId="24" fillId="0" borderId="17" xfId="20" applyNumberFormat="1" applyFont="1" applyBorder="1" applyAlignment="1" quotePrefix="1">
      <alignment vertical="center"/>
      <protection/>
    </xf>
    <xf numFmtId="167" fontId="24" fillId="0" borderId="18" xfId="20" applyNumberFormat="1" applyFont="1" applyBorder="1" applyAlignment="1" quotePrefix="1">
      <alignment vertical="center"/>
      <protection/>
    </xf>
    <xf numFmtId="167" fontId="24" fillId="0" borderId="15" xfId="20" applyNumberFormat="1" applyFont="1" applyBorder="1" applyAlignment="1">
      <alignment vertical="center"/>
      <protection/>
    </xf>
    <xf numFmtId="0" fontId="23" fillId="0" borderId="19" xfId="20" applyFont="1" applyBorder="1" applyAlignment="1">
      <alignment horizontal="center" vertical="center"/>
      <protection/>
    </xf>
    <xf numFmtId="167" fontId="24" fillId="0" borderId="14" xfId="20" applyNumberFormat="1" applyFont="1" applyBorder="1" applyAlignment="1">
      <alignment vertical="center"/>
      <protection/>
    </xf>
    <xf numFmtId="167" fontId="24" fillId="0" borderId="20" xfId="20" applyNumberFormat="1" applyFont="1" applyBorder="1" applyAlignment="1">
      <alignment vertical="center"/>
      <protection/>
    </xf>
    <xf numFmtId="167" fontId="24" fillId="0" borderId="21" xfId="20" applyNumberFormat="1" applyFont="1" applyBorder="1" applyAlignment="1">
      <alignment vertical="center"/>
      <protection/>
    </xf>
    <xf numFmtId="167" fontId="24" fillId="0" borderId="19" xfId="20" applyNumberFormat="1" applyFont="1" applyBorder="1" applyAlignment="1">
      <alignment vertical="center"/>
      <protection/>
    </xf>
    <xf numFmtId="0" fontId="23" fillId="5" borderId="1" xfId="20" applyFont="1" applyFill="1" applyBorder="1" applyAlignment="1">
      <alignment horizontal="center" vertical="center" wrapText="1"/>
      <protection/>
    </xf>
    <xf numFmtId="167" fontId="23" fillId="5" borderId="22" xfId="20" applyNumberFormat="1" applyFont="1" applyFill="1" applyBorder="1" applyAlignment="1">
      <alignment vertical="center"/>
      <protection/>
    </xf>
    <xf numFmtId="167" fontId="23" fillId="5" borderId="23" xfId="20" applyNumberFormat="1" applyFont="1" applyFill="1" applyBorder="1" applyAlignment="1">
      <alignment vertical="center"/>
      <protection/>
    </xf>
    <xf numFmtId="167" fontId="23" fillId="5" borderId="1" xfId="20" applyNumberFormat="1" applyFont="1" applyFill="1" applyBorder="1" applyAlignment="1">
      <alignment vertical="center"/>
      <protection/>
    </xf>
    <xf numFmtId="0" fontId="24" fillId="5" borderId="4" xfId="20" applyFont="1" applyFill="1" applyBorder="1" applyAlignment="1">
      <alignment horizontal="center" vertical="center" wrapText="1"/>
      <protection/>
    </xf>
    <xf numFmtId="3" fontId="24" fillId="5" borderId="24" xfId="20" applyNumberFormat="1" applyFont="1" applyFill="1" applyBorder="1" applyAlignment="1">
      <alignment horizontal="right" vertical="center" wrapText="1"/>
      <protection/>
    </xf>
    <xf numFmtId="3" fontId="24" fillId="5" borderId="22" xfId="20" applyNumberFormat="1" applyFont="1" applyFill="1" applyBorder="1" applyAlignment="1">
      <alignment horizontal="right" vertical="center" wrapText="1"/>
      <protection/>
    </xf>
    <xf numFmtId="3" fontId="24" fillId="5" borderId="25" xfId="20" applyNumberFormat="1" applyFont="1" applyFill="1" applyBorder="1" applyAlignment="1">
      <alignment horizontal="right" vertical="center" wrapText="1"/>
      <protection/>
    </xf>
    <xf numFmtId="3" fontId="26" fillId="5" borderId="25" xfId="20" applyNumberFormat="1" applyFont="1" applyFill="1" applyBorder="1" applyAlignment="1">
      <alignment horizontal="right" vertical="center" wrapText="1"/>
      <protection/>
    </xf>
    <xf numFmtId="3" fontId="27" fillId="5" borderId="23" xfId="20" applyNumberFormat="1" applyFont="1" applyFill="1" applyBorder="1" applyAlignment="1">
      <alignment horizontal="right" vertical="center" wrapText="1"/>
      <protection/>
    </xf>
    <xf numFmtId="3" fontId="24" fillId="5" borderId="1" xfId="20" applyNumberFormat="1" applyFont="1" applyFill="1" applyBorder="1" applyAlignment="1">
      <alignment horizontal="right" vertical="center" wrapText="1"/>
      <protection/>
    </xf>
    <xf numFmtId="0" fontId="23" fillId="0" borderId="0" xfId="20" applyFont="1" applyAlignment="1">
      <alignment horizontal="center" vertical="center" wrapText="1"/>
      <protection/>
    </xf>
    <xf numFmtId="167" fontId="23" fillId="5" borderId="24" xfId="20" applyNumberFormat="1" applyFont="1" applyFill="1" applyBorder="1" applyAlignment="1">
      <alignment vertical="center"/>
      <protection/>
    </xf>
    <xf numFmtId="167" fontId="23" fillId="5" borderId="25" xfId="20" applyNumberFormat="1" applyFont="1" applyFill="1" applyBorder="1" applyAlignment="1">
      <alignment vertical="center"/>
      <protection/>
    </xf>
    <xf numFmtId="167" fontId="24" fillId="0" borderId="0" xfId="20" applyNumberFormat="1" applyFont="1" applyAlignment="1">
      <alignment vertical="center"/>
      <protection/>
    </xf>
    <xf numFmtId="0" fontId="25" fillId="5" borderId="1" xfId="20" applyFont="1" applyFill="1" applyBorder="1" applyAlignment="1">
      <alignment horizontal="center" vertical="center" wrapText="1"/>
      <protection/>
    </xf>
    <xf numFmtId="167" fontId="25" fillId="5" borderId="25" xfId="20" applyNumberFormat="1" applyFont="1" applyFill="1" applyBorder="1" applyAlignment="1">
      <alignment vertical="center"/>
      <protection/>
    </xf>
    <xf numFmtId="167" fontId="25" fillId="5" borderId="23" xfId="20" applyNumberFormat="1" applyFont="1" applyFill="1" applyBorder="1" applyAlignment="1">
      <alignment vertical="center"/>
      <protection/>
    </xf>
    <xf numFmtId="167" fontId="25" fillId="5" borderId="1" xfId="20" applyNumberFormat="1" applyFont="1" applyFill="1" applyBorder="1" applyAlignment="1">
      <alignment vertical="center"/>
      <protection/>
    </xf>
    <xf numFmtId="0" fontId="25" fillId="0" borderId="0" xfId="20" applyFont="1" applyAlignment="1">
      <alignment vertical="center"/>
      <protection/>
    </xf>
    <xf numFmtId="0" fontId="28" fillId="0" borderId="0" xfId="22" applyFont="1" applyAlignment="1">
      <alignment vertical="center"/>
      <protection/>
    </xf>
    <xf numFmtId="0" fontId="29" fillId="0" borderId="0" xfId="22" applyFont="1" applyAlignment="1">
      <alignment vertical="center"/>
      <protection/>
    </xf>
    <xf numFmtId="0" fontId="28" fillId="0" borderId="0" xfId="22" applyFont="1" applyAlignment="1">
      <alignment horizontal="center" vertical="center" wrapText="1"/>
      <protection/>
    </xf>
    <xf numFmtId="0" fontId="28" fillId="0" borderId="26" xfId="22" applyFont="1" applyBorder="1" applyAlignment="1">
      <alignment horizontal="center" vertical="center"/>
      <protection/>
    </xf>
    <xf numFmtId="0" fontId="28" fillId="0" borderId="26" xfId="22" applyFont="1" applyBorder="1" applyAlignment="1">
      <alignment vertical="center"/>
      <protection/>
    </xf>
    <xf numFmtId="0" fontId="28" fillId="6" borderId="26" xfId="22" applyFont="1" applyFill="1" applyBorder="1" applyAlignment="1">
      <alignment horizontal="center" vertical="center" wrapText="1"/>
      <protection/>
    </xf>
    <xf numFmtId="0" fontId="28" fillId="0" borderId="26" xfId="22" applyFont="1" applyBorder="1" applyAlignment="1">
      <alignment horizontal="center" vertical="center" wrapText="1"/>
      <protection/>
    </xf>
    <xf numFmtId="0" fontId="30" fillId="0" borderId="26" xfId="22" applyFont="1" applyBorder="1" applyAlignment="1">
      <alignment horizontal="center" vertical="center" wrapText="1"/>
      <protection/>
    </xf>
    <xf numFmtId="0" fontId="31" fillId="0" borderId="26" xfId="22" applyFont="1" applyBorder="1" applyAlignment="1">
      <alignment horizontal="center" vertical="center" wrapText="1"/>
      <protection/>
    </xf>
    <xf numFmtId="0" fontId="31" fillId="0" borderId="0" xfId="22" applyFont="1" applyAlignment="1">
      <alignment vertical="center"/>
      <protection/>
    </xf>
    <xf numFmtId="0" fontId="28" fillId="0" borderId="27" xfId="22" applyFont="1" applyBorder="1" applyAlignment="1">
      <alignment horizontal="center" vertical="center"/>
      <protection/>
    </xf>
    <xf numFmtId="0" fontId="31" fillId="0" borderId="1" xfId="22" applyFont="1" applyBorder="1" applyAlignment="1">
      <alignment horizontal="center" vertical="center"/>
      <protection/>
    </xf>
    <xf numFmtId="0" fontId="33" fillId="0" borderId="1" xfId="23" applyFont="1" applyBorder="1" applyAlignment="1">
      <alignment vertical="center" wrapText="1"/>
      <protection/>
    </xf>
    <xf numFmtId="165" fontId="31" fillId="6" borderId="1" xfId="22" applyNumberFormat="1" applyFont="1" applyFill="1" applyBorder="1" applyAlignment="1">
      <alignment vertical="center"/>
      <protection/>
    </xf>
    <xf numFmtId="3" fontId="28" fillId="0" borderId="1" xfId="22" applyNumberFormat="1" applyFont="1" applyBorder="1" applyAlignment="1">
      <alignment vertical="center"/>
      <protection/>
    </xf>
    <xf numFmtId="1" fontId="28" fillId="0" borderId="1" xfId="22" applyNumberFormat="1" applyFont="1" applyBorder="1" applyAlignment="1">
      <alignment vertical="center"/>
      <protection/>
    </xf>
    <xf numFmtId="1" fontId="28" fillId="0" borderId="1" xfId="22" applyNumberFormat="1" applyFont="1" applyBorder="1" applyAlignment="1">
      <alignment horizontal="right" vertical="center"/>
      <protection/>
    </xf>
    <xf numFmtId="0" fontId="28" fillId="0" borderId="1" xfId="22" applyFont="1" applyBorder="1" applyAlignment="1">
      <alignment horizontal="center" vertical="center"/>
      <protection/>
    </xf>
    <xf numFmtId="167" fontId="30" fillId="0" borderId="1" xfId="22" applyNumberFormat="1" applyFont="1" applyBorder="1" applyAlignment="1">
      <alignment vertical="center"/>
      <protection/>
    </xf>
    <xf numFmtId="2" fontId="28" fillId="0" borderId="0" xfId="22" applyNumberFormat="1" applyFont="1" applyAlignment="1">
      <alignment vertical="center"/>
      <protection/>
    </xf>
    <xf numFmtId="165" fontId="31" fillId="7" borderId="1" xfId="22" applyNumberFormat="1" applyFont="1" applyFill="1" applyBorder="1" applyAlignment="1">
      <alignment vertical="center"/>
      <protection/>
    </xf>
    <xf numFmtId="0" fontId="31" fillId="7" borderId="1" xfId="22" applyFont="1" applyFill="1" applyBorder="1" applyAlignment="1">
      <alignment vertical="center"/>
      <protection/>
    </xf>
    <xf numFmtId="0" fontId="28" fillId="0" borderId="28" xfId="22" applyFont="1" applyBorder="1" applyAlignment="1">
      <alignment vertical="center"/>
      <protection/>
    </xf>
    <xf numFmtId="0" fontId="28" fillId="0" borderId="29" xfId="22" applyFont="1" applyBorder="1" applyAlignment="1">
      <alignment horizontal="center" vertical="center"/>
      <protection/>
    </xf>
    <xf numFmtId="0" fontId="28" fillId="0" borderId="30" xfId="22" applyFont="1" applyBorder="1" applyAlignment="1">
      <alignment horizontal="center" vertical="center"/>
      <protection/>
    </xf>
    <xf numFmtId="0" fontId="28" fillId="0" borderId="31" xfId="22" applyFont="1" applyBorder="1" applyAlignment="1">
      <alignment vertical="center"/>
      <protection/>
    </xf>
    <xf numFmtId="0" fontId="28" fillId="0" borderId="32" xfId="22" applyFont="1" applyBorder="1" applyAlignment="1">
      <alignment horizontal="center" vertical="center"/>
      <protection/>
    </xf>
    <xf numFmtId="0" fontId="28" fillId="0" borderId="33" xfId="22" applyFont="1" applyBorder="1" applyAlignment="1">
      <alignment vertical="center"/>
      <protection/>
    </xf>
    <xf numFmtId="0" fontId="28" fillId="0" borderId="34" xfId="22" applyFont="1" applyBorder="1" applyAlignment="1">
      <alignment horizontal="center" vertical="center"/>
      <protection/>
    </xf>
    <xf numFmtId="0" fontId="28" fillId="0" borderId="35" xfId="22" applyFont="1" applyBorder="1" applyAlignment="1">
      <alignment horizontal="center" vertical="center"/>
      <protection/>
    </xf>
    <xf numFmtId="0" fontId="31" fillId="0" borderId="1" xfId="22" applyFont="1" applyBorder="1" applyAlignment="1">
      <alignment vertical="center"/>
      <protection/>
    </xf>
    <xf numFmtId="0" fontId="31" fillId="0" borderId="1" xfId="22" applyFont="1" applyBorder="1" applyAlignment="1">
      <alignment vertical="center" wrapText="1"/>
      <protection/>
    </xf>
    <xf numFmtId="0" fontId="28" fillId="0" borderId="0" xfId="22" applyFont="1" applyAlignment="1">
      <alignment horizontal="center" vertical="center"/>
      <protection/>
    </xf>
    <xf numFmtId="0" fontId="28" fillId="0" borderId="35" xfId="22" applyFont="1" applyBorder="1" applyAlignment="1">
      <alignment vertical="center"/>
      <protection/>
    </xf>
    <xf numFmtId="165" fontId="28" fillId="6" borderId="1" xfId="22" applyNumberFormat="1" applyFont="1" applyFill="1" applyBorder="1" applyAlignment="1">
      <alignment vertical="center"/>
      <protection/>
    </xf>
    <xf numFmtId="0" fontId="28" fillId="0" borderId="1" xfId="22" applyFont="1" applyBorder="1" applyAlignment="1">
      <alignment vertical="center"/>
      <protection/>
    </xf>
    <xf numFmtId="167" fontId="30" fillId="0" borderId="35" xfId="22" applyNumberFormat="1" applyFont="1" applyBorder="1" applyAlignment="1">
      <alignment vertical="center"/>
      <protection/>
    </xf>
    <xf numFmtId="2" fontId="28" fillId="0" borderId="35" xfId="22" applyNumberFormat="1" applyFont="1" applyBorder="1" applyAlignment="1">
      <alignment vertical="center"/>
      <protection/>
    </xf>
    <xf numFmtId="4" fontId="28" fillId="0" borderId="0" xfId="22" applyNumberFormat="1" applyFont="1" applyAlignment="1">
      <alignment vertical="center"/>
      <protection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18" fillId="0" borderId="0" xfId="0" applyNumberFormat="1" applyFont="1" applyAlignment="1">
      <alignment horizontal="center" vertical="center"/>
    </xf>
    <xf numFmtId="166" fontId="34" fillId="0" borderId="0" xfId="0" applyNumberFormat="1" applyFont="1" applyAlignment="1">
      <alignment horizontal="center" vertical="center"/>
    </xf>
    <xf numFmtId="0" fontId="23" fillId="0" borderId="27" xfId="20" applyFont="1" applyBorder="1" applyAlignment="1">
      <alignment horizontal="center" vertical="center" wrapText="1"/>
      <protection/>
    </xf>
    <xf numFmtId="0" fontId="23" fillId="0" borderId="35" xfId="20" applyFont="1" applyBorder="1" applyAlignment="1">
      <alignment horizontal="center" vertical="center" wrapText="1"/>
      <protection/>
    </xf>
    <xf numFmtId="0" fontId="23" fillId="0" borderId="27" xfId="20" applyFont="1" applyBorder="1" applyAlignment="1">
      <alignment horizontal="center" vertical="center"/>
      <protection/>
    </xf>
    <xf numFmtId="0" fontId="23" fillId="0" borderId="35" xfId="20" applyFont="1" applyBorder="1" applyAlignment="1">
      <alignment horizontal="center" vertical="center"/>
      <protection/>
    </xf>
    <xf numFmtId="0" fontId="23" fillId="0" borderId="36" xfId="20" applyFont="1" applyBorder="1" applyAlignment="1">
      <alignment horizontal="center" vertical="center" wrapText="1"/>
      <protection/>
    </xf>
    <xf numFmtId="0" fontId="23" fillId="0" borderId="37" xfId="20" applyFont="1" applyBorder="1" applyAlignment="1">
      <alignment horizontal="center" vertical="center" wrapText="1"/>
      <protection/>
    </xf>
    <xf numFmtId="0" fontId="23" fillId="0" borderId="38" xfId="20" applyFont="1" applyBorder="1" applyAlignment="1">
      <alignment horizontal="center" vertical="center" wrapText="1"/>
      <protection/>
    </xf>
    <xf numFmtId="0" fontId="23" fillId="0" borderId="39" xfId="20" applyFont="1" applyBorder="1" applyAlignment="1">
      <alignment horizontal="center" vertical="center" wrapText="1"/>
      <protection/>
    </xf>
    <xf numFmtId="0" fontId="23" fillId="0" borderId="40" xfId="20" applyFont="1" applyBorder="1" applyAlignment="1">
      <alignment horizontal="center" vertical="center" wrapText="1"/>
      <protection/>
    </xf>
    <xf numFmtId="0" fontId="23" fillId="0" borderId="39" xfId="21" applyFont="1" applyBorder="1" applyAlignment="1">
      <alignment horizontal="center" vertical="center" wrapText="1"/>
      <protection/>
    </xf>
    <xf numFmtId="0" fontId="23" fillId="0" borderId="40" xfId="21" applyFont="1" applyBorder="1" applyAlignment="1">
      <alignment horizontal="center" vertical="center" wrapText="1"/>
      <protection/>
    </xf>
    <xf numFmtId="0" fontId="23" fillId="0" borderId="41" xfId="21" applyFont="1" applyBorder="1" applyAlignment="1">
      <alignment horizontal="center" vertical="center" wrapText="1"/>
      <protection/>
    </xf>
    <xf numFmtId="0" fontId="23" fillId="0" borderId="42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2 2" xfId="21"/>
    <cellStyle name="Normalny 3 2" xfId="22"/>
    <cellStyle name="Normalny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zoomScale="118" zoomScaleNormal="118" workbookViewId="0" topLeftCell="A1">
      <selection activeCell="O6" sqref="O6:O66"/>
    </sheetView>
  </sheetViews>
  <sheetFormatPr defaultColWidth="8.796875" defaultRowHeight="14.25"/>
  <cols>
    <col min="1" max="1" width="3.09765625" style="1" customWidth="1"/>
    <col min="2" max="2" width="25.5976562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7" width="4.69921875" style="1" customWidth="1"/>
    <col min="8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8.69921875" style="1" customWidth="1"/>
    <col min="15" max="15" width="3" style="178" customWidth="1"/>
    <col min="1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J2" s="1" t="s">
        <v>3</v>
      </c>
    </row>
    <row r="3" spans="4:10" ht="12.75" customHeight="1">
      <c r="D3" s="1" t="s">
        <v>207</v>
      </c>
      <c r="J3" s="1" t="s">
        <v>4</v>
      </c>
    </row>
    <row r="4" spans="2:10" ht="11.25" customHeight="1">
      <c r="B4" s="4" t="s">
        <v>93</v>
      </c>
      <c r="C4" s="4"/>
      <c r="F4" s="2"/>
      <c r="G4" s="2"/>
      <c r="H4" s="2"/>
      <c r="J4" s="1" t="s">
        <v>5</v>
      </c>
    </row>
    <row r="5" spans="5:15" ht="11.25" customHeight="1">
      <c r="E5" s="2"/>
      <c r="F5" s="2"/>
      <c r="G5" s="2"/>
      <c r="H5" s="2"/>
      <c r="O5" s="178" t="s">
        <v>198</v>
      </c>
    </row>
    <row r="6" spans="1:15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  <c r="O6" s="1"/>
    </row>
    <row r="7" spans="1:15" ht="11.25" customHeight="1">
      <c r="A7" s="5" t="s">
        <v>14</v>
      </c>
      <c r="B7" s="10" t="s">
        <v>199</v>
      </c>
      <c r="C7" s="7"/>
      <c r="D7" s="11">
        <v>0</v>
      </c>
      <c r="E7" s="6"/>
      <c r="F7" s="6"/>
      <c r="G7" s="12">
        <v>0.28125</v>
      </c>
      <c r="H7" s="6" t="s">
        <v>87</v>
      </c>
      <c r="I7" s="6"/>
      <c r="J7" s="6"/>
      <c r="K7" s="5"/>
      <c r="L7" s="1" t="s">
        <v>45</v>
      </c>
      <c r="O7" s="1"/>
    </row>
    <row r="8" spans="1:15" ht="11.25" customHeight="1">
      <c r="A8" s="5"/>
      <c r="B8" s="10" t="s">
        <v>20</v>
      </c>
      <c r="C8" s="7">
        <v>2.7</v>
      </c>
      <c r="D8" s="11">
        <v>2.7</v>
      </c>
      <c r="E8" s="6">
        <v>3</v>
      </c>
      <c r="F8" s="11">
        <f>C8*60/E8</f>
        <v>54</v>
      </c>
      <c r="G8" s="12">
        <f>G7+TIME(0,E8,0)</f>
        <v>0.2833333333333333</v>
      </c>
      <c r="H8" s="6" t="s">
        <v>87</v>
      </c>
      <c r="I8" s="6"/>
      <c r="J8" s="6"/>
      <c r="K8" s="6"/>
      <c r="L8" s="1" t="s">
        <v>28</v>
      </c>
      <c r="O8" s="1"/>
    </row>
    <row r="9" spans="1:15" ht="11.25" customHeight="1">
      <c r="A9" s="5"/>
      <c r="B9" s="13" t="s">
        <v>21</v>
      </c>
      <c r="C9" s="7">
        <v>3.4</v>
      </c>
      <c r="D9" s="11">
        <f>D8+C9</f>
        <v>6.1</v>
      </c>
      <c r="E9" s="6">
        <v>3</v>
      </c>
      <c r="F9" s="11">
        <f aca="true" t="shared" si="0" ref="F9:F28">C9*60/E9</f>
        <v>68</v>
      </c>
      <c r="G9" s="12">
        <f>G8+TIME(0,E9,0)</f>
        <v>0.28541666666666665</v>
      </c>
      <c r="H9" s="6" t="s">
        <v>87</v>
      </c>
      <c r="I9" s="14"/>
      <c r="J9" s="14"/>
      <c r="K9" s="15"/>
      <c r="L9" s="1" t="str">
        <f>B9</f>
        <v>Rolki</v>
      </c>
      <c r="O9" s="1"/>
    </row>
    <row r="10" spans="1:15" ht="11.25" customHeight="1">
      <c r="A10" s="5"/>
      <c r="B10" s="13" t="s">
        <v>22</v>
      </c>
      <c r="C10" s="7">
        <v>4.2</v>
      </c>
      <c r="D10" s="11">
        <f aca="true" t="shared" si="1" ref="D10:D25">D9+C10</f>
        <v>10.3</v>
      </c>
      <c r="E10" s="6">
        <v>4</v>
      </c>
      <c r="F10" s="11">
        <f t="shared" si="0"/>
        <v>63</v>
      </c>
      <c r="G10" s="12">
        <f aca="true" t="shared" si="2" ref="G10:G28">G9+TIME(0,E10,0)</f>
        <v>0.2881944444444444</v>
      </c>
      <c r="H10" s="6" t="s">
        <v>87</v>
      </c>
      <c r="I10" s="14"/>
      <c r="J10" s="14"/>
      <c r="K10" s="15"/>
      <c r="L10" s="1" t="str">
        <f>B10</f>
        <v>Świdry Kościelne</v>
      </c>
      <c r="O10" s="1"/>
    </row>
    <row r="11" spans="1:15" ht="11.25" customHeight="1">
      <c r="A11" s="5"/>
      <c r="B11" s="13" t="s">
        <v>23</v>
      </c>
      <c r="C11" s="7">
        <v>1</v>
      </c>
      <c r="D11" s="11">
        <f>D10+C11</f>
        <v>11.3</v>
      </c>
      <c r="E11" s="6">
        <v>3</v>
      </c>
      <c r="F11" s="11">
        <f t="shared" si="0"/>
        <v>20</v>
      </c>
      <c r="G11" s="12">
        <f t="shared" si="2"/>
        <v>0.29027777777777775</v>
      </c>
      <c r="H11" s="6" t="s">
        <v>87</v>
      </c>
      <c r="I11" s="8"/>
      <c r="J11" s="14"/>
      <c r="K11" s="15"/>
      <c r="L11" s="1" t="str">
        <f>B11</f>
        <v>Cibory</v>
      </c>
      <c r="O11" s="1"/>
    </row>
    <row r="12" spans="1:15" ht="11.25" customHeight="1">
      <c r="A12" s="5"/>
      <c r="B12" s="13" t="s">
        <v>22</v>
      </c>
      <c r="C12" s="7">
        <v>1</v>
      </c>
      <c r="D12" s="11">
        <f>D11+C12</f>
        <v>12.3</v>
      </c>
      <c r="E12" s="6">
        <v>3</v>
      </c>
      <c r="F12" s="11">
        <f t="shared" si="0"/>
        <v>20</v>
      </c>
      <c r="G12" s="12">
        <f t="shared" si="2"/>
        <v>0.29236111111111107</v>
      </c>
      <c r="H12" s="6" t="s">
        <v>87</v>
      </c>
      <c r="I12" s="8"/>
      <c r="J12" s="14"/>
      <c r="K12" s="15"/>
      <c r="L12" s="1" t="str">
        <f>B12</f>
        <v>Świdry Kościelne</v>
      </c>
      <c r="O12" s="1"/>
    </row>
    <row r="13" spans="1:15" ht="11.25" customHeight="1">
      <c r="A13" s="5"/>
      <c r="B13" s="13" t="s">
        <v>24</v>
      </c>
      <c r="C13" s="7">
        <v>3.1</v>
      </c>
      <c r="D13" s="11">
        <f t="shared" si="1"/>
        <v>15.4</v>
      </c>
      <c r="E13" s="6">
        <v>5</v>
      </c>
      <c r="F13" s="11">
        <f t="shared" si="0"/>
        <v>37.2</v>
      </c>
      <c r="G13" s="12">
        <f t="shared" si="2"/>
        <v>0.2958333333333333</v>
      </c>
      <c r="H13" s="6" t="s">
        <v>87</v>
      </c>
      <c r="I13" s="8"/>
      <c r="J13" s="14"/>
      <c r="K13" s="15"/>
      <c r="L13" s="1" t="str">
        <f>B13</f>
        <v>Łodygowo</v>
      </c>
      <c r="O13" s="1"/>
    </row>
    <row r="14" spans="1:15" ht="11.25" customHeight="1">
      <c r="A14" s="5"/>
      <c r="B14" s="16" t="s">
        <v>25</v>
      </c>
      <c r="C14" s="7">
        <v>1.3</v>
      </c>
      <c r="D14" s="11">
        <f t="shared" si="1"/>
        <v>16.7</v>
      </c>
      <c r="E14" s="6">
        <v>4</v>
      </c>
      <c r="F14" s="11">
        <f t="shared" si="0"/>
        <v>19.5</v>
      </c>
      <c r="G14" s="12">
        <f t="shared" si="2"/>
        <v>0.29861111111111105</v>
      </c>
      <c r="H14" s="8" t="s">
        <v>87</v>
      </c>
      <c r="I14" s="8"/>
      <c r="J14" s="14"/>
      <c r="K14" s="15"/>
      <c r="L14" s="1" t="s">
        <v>24</v>
      </c>
      <c r="O14" s="1"/>
    </row>
    <row r="15" spans="1:15" ht="11.25" customHeight="1">
      <c r="A15" s="5"/>
      <c r="B15" s="13" t="s">
        <v>26</v>
      </c>
      <c r="C15" s="7">
        <v>1.6</v>
      </c>
      <c r="D15" s="11">
        <f t="shared" si="1"/>
        <v>18.3</v>
      </c>
      <c r="E15" s="6">
        <v>2</v>
      </c>
      <c r="F15" s="11">
        <f t="shared" si="0"/>
        <v>48</v>
      </c>
      <c r="G15" s="12">
        <f t="shared" si="2"/>
        <v>0.29999999999999993</v>
      </c>
      <c r="H15" s="6" t="s">
        <v>87</v>
      </c>
      <c r="I15" s="8" t="s">
        <v>16</v>
      </c>
      <c r="J15" s="14"/>
      <c r="K15" s="15"/>
      <c r="L15" s="1" t="str">
        <f>B15</f>
        <v>Świdry</v>
      </c>
      <c r="O15" s="1"/>
    </row>
    <row r="16" spans="1:15" ht="11.25" customHeight="1">
      <c r="A16" s="5"/>
      <c r="B16" s="13" t="s">
        <v>27</v>
      </c>
      <c r="C16" s="7">
        <v>5.2</v>
      </c>
      <c r="D16" s="11">
        <f t="shared" si="1"/>
        <v>23.5</v>
      </c>
      <c r="E16" s="6">
        <v>6</v>
      </c>
      <c r="F16" s="11">
        <f t="shared" si="0"/>
        <v>52</v>
      </c>
      <c r="G16" s="12">
        <f t="shared" si="2"/>
        <v>0.3041666666666666</v>
      </c>
      <c r="H16" s="6" t="s">
        <v>87</v>
      </c>
      <c r="I16" s="8" t="s">
        <v>16</v>
      </c>
      <c r="J16" s="14"/>
      <c r="K16" s="15"/>
      <c r="L16" s="1" t="str">
        <f aca="true" t="shared" si="3" ref="L16:L19">B16</f>
        <v>Pawłocin</v>
      </c>
      <c r="O16" s="1"/>
    </row>
    <row r="17" spans="1:15" ht="11.25" customHeight="1">
      <c r="A17" s="5"/>
      <c r="B17" s="13" t="s">
        <v>27</v>
      </c>
      <c r="C17" s="7">
        <v>0.5</v>
      </c>
      <c r="D17" s="11">
        <f t="shared" si="1"/>
        <v>24</v>
      </c>
      <c r="E17" s="6">
        <v>1</v>
      </c>
      <c r="F17" s="11">
        <f t="shared" si="0"/>
        <v>30</v>
      </c>
      <c r="G17" s="12">
        <f t="shared" si="2"/>
        <v>0.304861111111111</v>
      </c>
      <c r="H17" s="6" t="s">
        <v>87</v>
      </c>
      <c r="I17" s="14"/>
      <c r="J17" s="14"/>
      <c r="K17" s="15"/>
      <c r="L17" s="1" t="str">
        <f t="shared" si="3"/>
        <v>Pawłocin</v>
      </c>
      <c r="O17" s="1"/>
    </row>
    <row r="18" spans="1:15" ht="11.25" customHeight="1">
      <c r="A18" s="5"/>
      <c r="B18" s="13" t="s">
        <v>27</v>
      </c>
      <c r="C18" s="7">
        <v>0.5</v>
      </c>
      <c r="D18" s="11">
        <f t="shared" si="1"/>
        <v>24.5</v>
      </c>
      <c r="E18" s="6">
        <v>1</v>
      </c>
      <c r="F18" s="11">
        <f t="shared" si="0"/>
        <v>30</v>
      </c>
      <c r="G18" s="12">
        <f t="shared" si="2"/>
        <v>0.30555555555555547</v>
      </c>
      <c r="H18" s="6" t="s">
        <v>87</v>
      </c>
      <c r="I18" s="14"/>
      <c r="J18" s="14"/>
      <c r="K18" s="15"/>
      <c r="L18" s="1" t="str">
        <f t="shared" si="3"/>
        <v>Pawłocin</v>
      </c>
      <c r="O18" s="1"/>
    </row>
    <row r="19" spans="1:15" ht="11.25" customHeight="1">
      <c r="A19" s="5"/>
      <c r="B19" s="13" t="s">
        <v>28</v>
      </c>
      <c r="C19" s="7">
        <v>1.6</v>
      </c>
      <c r="D19" s="11">
        <f t="shared" si="1"/>
        <v>26.1</v>
      </c>
      <c r="E19" s="6">
        <v>3</v>
      </c>
      <c r="F19" s="11">
        <f t="shared" si="0"/>
        <v>32</v>
      </c>
      <c r="G19" s="12">
        <f t="shared" si="2"/>
        <v>0.3076388888888888</v>
      </c>
      <c r="H19" s="6" t="s">
        <v>87</v>
      </c>
      <c r="I19" s="14"/>
      <c r="J19" s="14"/>
      <c r="K19" s="15"/>
      <c r="L19" s="1" t="str">
        <f t="shared" si="3"/>
        <v>Kożuchy</v>
      </c>
      <c r="O19" s="1"/>
    </row>
    <row r="20" spans="1:15" ht="11.25" customHeight="1">
      <c r="A20" s="5"/>
      <c r="B20" s="13" t="s">
        <v>29</v>
      </c>
      <c r="C20" s="7">
        <v>0.6</v>
      </c>
      <c r="D20" s="11">
        <f t="shared" si="1"/>
        <v>26.700000000000003</v>
      </c>
      <c r="E20" s="6">
        <v>2</v>
      </c>
      <c r="F20" s="11">
        <f t="shared" si="0"/>
        <v>18</v>
      </c>
      <c r="G20" s="12">
        <f t="shared" si="2"/>
        <v>0.3090277777777777</v>
      </c>
      <c r="H20" s="6" t="s">
        <v>87</v>
      </c>
      <c r="I20" s="8"/>
      <c r="J20" s="14"/>
      <c r="K20" s="15"/>
      <c r="L20" s="1" t="s">
        <v>28</v>
      </c>
      <c r="O20" s="1"/>
    </row>
    <row r="21" spans="1:15" ht="11.25" customHeight="1">
      <c r="A21" s="5"/>
      <c r="B21" s="10" t="s">
        <v>30</v>
      </c>
      <c r="C21" s="7">
        <v>0.8</v>
      </c>
      <c r="D21" s="11">
        <f t="shared" si="1"/>
        <v>27.500000000000004</v>
      </c>
      <c r="E21" s="6">
        <v>3</v>
      </c>
      <c r="F21" s="11">
        <f t="shared" si="0"/>
        <v>16</v>
      </c>
      <c r="G21" s="12">
        <f t="shared" si="2"/>
        <v>0.311111111111111</v>
      </c>
      <c r="H21" s="6" t="s">
        <v>87</v>
      </c>
      <c r="I21" s="8"/>
      <c r="J21" s="14"/>
      <c r="K21" s="15"/>
      <c r="L21" s="1" t="s">
        <v>30</v>
      </c>
      <c r="O21" s="1"/>
    </row>
    <row r="22" spans="1:15" ht="11.25" customHeight="1">
      <c r="A22" s="5"/>
      <c r="B22" s="10" t="s">
        <v>29</v>
      </c>
      <c r="C22" s="7">
        <v>0.8</v>
      </c>
      <c r="D22" s="11">
        <f t="shared" si="1"/>
        <v>28.300000000000004</v>
      </c>
      <c r="E22" s="6">
        <v>2</v>
      </c>
      <c r="F22" s="11">
        <f t="shared" si="0"/>
        <v>24</v>
      </c>
      <c r="G22" s="12">
        <f t="shared" si="2"/>
        <v>0.3124999999999999</v>
      </c>
      <c r="H22" s="6" t="s">
        <v>87</v>
      </c>
      <c r="I22" s="8"/>
      <c r="J22" s="14"/>
      <c r="K22" s="15"/>
      <c r="L22" s="1" t="s">
        <v>28</v>
      </c>
      <c r="O22" s="1"/>
    </row>
    <row r="23" spans="1:15" ht="11.25" customHeight="1">
      <c r="A23" s="5"/>
      <c r="B23" s="10" t="s">
        <v>28</v>
      </c>
      <c r="C23" s="7">
        <v>0.6</v>
      </c>
      <c r="D23" s="11">
        <f t="shared" si="1"/>
        <v>28.900000000000006</v>
      </c>
      <c r="E23" s="6">
        <v>1</v>
      </c>
      <c r="F23" s="11">
        <f t="shared" si="0"/>
        <v>36</v>
      </c>
      <c r="G23" s="12">
        <f t="shared" si="2"/>
        <v>0.31319444444444433</v>
      </c>
      <c r="H23" s="6" t="s">
        <v>87</v>
      </c>
      <c r="I23" s="8"/>
      <c r="J23" s="14"/>
      <c r="K23" s="15"/>
      <c r="L23" s="1" t="s">
        <v>28</v>
      </c>
      <c r="O23" s="1"/>
    </row>
    <row r="24" spans="1:15" ht="11.25" customHeight="1">
      <c r="A24" s="5"/>
      <c r="B24" s="10" t="s">
        <v>31</v>
      </c>
      <c r="C24" s="7">
        <v>4.4</v>
      </c>
      <c r="D24" s="11">
        <f t="shared" si="1"/>
        <v>33.300000000000004</v>
      </c>
      <c r="E24" s="6">
        <v>5</v>
      </c>
      <c r="F24" s="11">
        <f t="shared" si="0"/>
        <v>52.8</v>
      </c>
      <c r="G24" s="12">
        <f t="shared" si="2"/>
        <v>0.31666666666666654</v>
      </c>
      <c r="H24" s="6" t="s">
        <v>87</v>
      </c>
      <c r="I24" s="7"/>
      <c r="J24" s="14"/>
      <c r="K24" s="17"/>
      <c r="L24" s="1" t="s">
        <v>31</v>
      </c>
      <c r="O24" s="1"/>
    </row>
    <row r="25" spans="1:15" ht="11.25" customHeight="1">
      <c r="A25" s="5"/>
      <c r="B25" s="10" t="s">
        <v>20</v>
      </c>
      <c r="C25" s="7">
        <v>1.2</v>
      </c>
      <c r="D25" s="11">
        <f t="shared" si="1"/>
        <v>34.50000000000001</v>
      </c>
      <c r="E25" s="6">
        <v>3</v>
      </c>
      <c r="F25" s="11">
        <f t="shared" si="0"/>
        <v>24</v>
      </c>
      <c r="G25" s="12">
        <f t="shared" si="2"/>
        <v>0.31874999999999987</v>
      </c>
      <c r="H25" s="6" t="s">
        <v>87</v>
      </c>
      <c r="I25" s="14"/>
      <c r="J25" s="14"/>
      <c r="K25" s="15"/>
      <c r="L25" s="1" t="s">
        <v>28</v>
      </c>
      <c r="O25" s="1"/>
    </row>
    <row r="26" spans="1:15" ht="11.25" customHeight="1">
      <c r="A26" s="5"/>
      <c r="B26" s="10" t="s">
        <v>63</v>
      </c>
      <c r="C26" s="7">
        <v>2.9</v>
      </c>
      <c r="D26" s="11">
        <f>D25+C26</f>
        <v>37.400000000000006</v>
      </c>
      <c r="E26" s="6">
        <v>3</v>
      </c>
      <c r="F26" s="11">
        <f t="shared" si="0"/>
        <v>58</v>
      </c>
      <c r="G26" s="12">
        <f t="shared" si="2"/>
        <v>0.3208333333333332</v>
      </c>
      <c r="H26" s="6" t="s">
        <v>87</v>
      </c>
      <c r="I26" s="7"/>
      <c r="J26" s="14"/>
      <c r="K26" s="8"/>
      <c r="L26" s="1" t="s">
        <v>45</v>
      </c>
      <c r="M26" s="63" t="s">
        <v>117</v>
      </c>
      <c r="O26" s="1"/>
    </row>
    <row r="27" spans="1:15" ht="11.25" customHeight="1">
      <c r="A27" s="5"/>
      <c r="B27" s="10" t="s">
        <v>44</v>
      </c>
      <c r="C27" s="7">
        <v>0.2</v>
      </c>
      <c r="D27" s="11">
        <f aca="true" t="shared" si="4" ref="D27:D28">D26+C27</f>
        <v>37.60000000000001</v>
      </c>
      <c r="E27" s="6">
        <v>3</v>
      </c>
      <c r="F27" s="11">
        <f t="shared" si="0"/>
        <v>4</v>
      </c>
      <c r="G27" s="12">
        <f t="shared" si="2"/>
        <v>0.3229166666666665</v>
      </c>
      <c r="H27" s="6" t="s">
        <v>87</v>
      </c>
      <c r="I27" s="7"/>
      <c r="J27" s="14"/>
      <c r="K27" s="8"/>
      <c r="L27" s="1" t="s">
        <v>45</v>
      </c>
      <c r="M27" s="64" t="s">
        <v>118</v>
      </c>
      <c r="O27" s="1"/>
    </row>
    <row r="28" spans="1:15" ht="11.25" customHeight="1">
      <c r="A28" s="5" t="s">
        <v>15</v>
      </c>
      <c r="B28" s="18" t="s">
        <v>63</v>
      </c>
      <c r="C28" s="7">
        <v>0.3</v>
      </c>
      <c r="D28" s="11">
        <f t="shared" si="4"/>
        <v>37.900000000000006</v>
      </c>
      <c r="E28" s="6">
        <v>1</v>
      </c>
      <c r="F28" s="11">
        <f t="shared" si="0"/>
        <v>18</v>
      </c>
      <c r="G28" s="12">
        <f t="shared" si="2"/>
        <v>0.32361111111111096</v>
      </c>
      <c r="H28" s="6" t="s">
        <v>87</v>
      </c>
      <c r="I28" s="8"/>
      <c r="J28" s="14"/>
      <c r="K28" s="15"/>
      <c r="L28" s="1" t="s">
        <v>45</v>
      </c>
      <c r="M28" s="65" t="s">
        <v>119</v>
      </c>
      <c r="O28" s="1"/>
    </row>
    <row r="29" spans="1:13" s="59" customFormat="1" ht="12.75" customHeight="1">
      <c r="A29" s="52" t="s">
        <v>113</v>
      </c>
      <c r="B29" s="53"/>
      <c r="C29" s="54"/>
      <c r="D29" s="55">
        <f>D28</f>
        <v>37.900000000000006</v>
      </c>
      <c r="E29" s="55"/>
      <c r="F29" s="56"/>
      <c r="G29" s="57">
        <f>D29</f>
        <v>37.900000000000006</v>
      </c>
      <c r="H29" s="58"/>
      <c r="I29" s="58"/>
      <c r="J29" s="58"/>
      <c r="K29" s="58"/>
      <c r="L29" s="58"/>
      <c r="M29" s="66">
        <f>SUM($G29:I29)</f>
        <v>37.900000000000006</v>
      </c>
    </row>
    <row r="30" spans="1:13" s="59" customFormat="1" ht="12.75" customHeight="1">
      <c r="A30" s="52" t="s">
        <v>115</v>
      </c>
      <c r="B30" s="53"/>
      <c r="C30" s="54"/>
      <c r="D30" s="55">
        <f>D28</f>
        <v>37.900000000000006</v>
      </c>
      <c r="E30" s="55"/>
      <c r="F30" s="60"/>
      <c r="G30" s="61">
        <f>D30</f>
        <v>37.900000000000006</v>
      </c>
      <c r="H30" s="62"/>
      <c r="I30" s="62"/>
      <c r="J30" s="62"/>
      <c r="K30" s="62"/>
      <c r="L30" s="62"/>
      <c r="M30" s="66">
        <f>SUM($G30:I30)</f>
        <v>37.900000000000006</v>
      </c>
    </row>
    <row r="31" spans="5:15" ht="10.5" customHeight="1">
      <c r="E31" s="2"/>
      <c r="O31" s="1"/>
    </row>
    <row r="32" spans="1:15" ht="10.5" customHeight="1">
      <c r="A32" s="5"/>
      <c r="B32" s="6" t="s">
        <v>6</v>
      </c>
      <c r="C32" s="7"/>
      <c r="D32" s="6" t="s">
        <v>7</v>
      </c>
      <c r="E32" s="6" t="s">
        <v>8</v>
      </c>
      <c r="F32" s="6" t="s">
        <v>9</v>
      </c>
      <c r="G32" s="28" t="s">
        <v>17</v>
      </c>
      <c r="H32" s="28" t="s">
        <v>17</v>
      </c>
      <c r="I32" s="8" t="s">
        <v>10</v>
      </c>
      <c r="J32" s="8" t="s">
        <v>11</v>
      </c>
      <c r="K32" s="8" t="s">
        <v>12</v>
      </c>
      <c r="L32" s="9" t="s">
        <v>13</v>
      </c>
      <c r="O32" s="1"/>
    </row>
    <row r="33" spans="1:15" ht="10.5" customHeight="1">
      <c r="A33" s="5" t="s">
        <v>14</v>
      </c>
      <c r="B33" s="18" t="s">
        <v>63</v>
      </c>
      <c r="C33" s="7"/>
      <c r="D33" s="11">
        <v>0</v>
      </c>
      <c r="E33" s="6"/>
      <c r="F33" s="6"/>
      <c r="G33" s="12">
        <v>0.53125</v>
      </c>
      <c r="H33" s="12">
        <v>0.611111111111111</v>
      </c>
      <c r="I33" s="6" t="s">
        <v>87</v>
      </c>
      <c r="J33" s="6"/>
      <c r="K33" s="6"/>
      <c r="L33" s="5"/>
      <c r="O33" s="1"/>
    </row>
    <row r="34" spans="1:15" ht="10.5" customHeight="1">
      <c r="A34" s="5"/>
      <c r="B34" s="10" t="s">
        <v>44</v>
      </c>
      <c r="C34" s="7">
        <v>0.2</v>
      </c>
      <c r="D34" s="11">
        <f aca="true" t="shared" si="5" ref="D34:D35">D33+C34</f>
        <v>0.2</v>
      </c>
      <c r="E34" s="6">
        <v>1</v>
      </c>
      <c r="F34" s="11">
        <f>C34*60/E34</f>
        <v>12</v>
      </c>
      <c r="G34" s="12">
        <f>G33+TIME(0,E34,0)</f>
        <v>0.5319444444444444</v>
      </c>
      <c r="H34" s="12">
        <f>H33+TIME(0,E34,0)</f>
        <v>0.6118055555555555</v>
      </c>
      <c r="I34" s="6" t="s">
        <v>87</v>
      </c>
      <c r="J34" s="6"/>
      <c r="K34" s="6"/>
      <c r="L34" s="5"/>
      <c r="O34" s="1"/>
    </row>
    <row r="35" spans="1:15" ht="10.5" customHeight="1">
      <c r="A35" s="5"/>
      <c r="B35" s="10" t="s">
        <v>63</v>
      </c>
      <c r="C35" s="7">
        <v>0.3</v>
      </c>
      <c r="D35" s="11">
        <f t="shared" si="5"/>
        <v>0.5</v>
      </c>
      <c r="E35" s="6">
        <v>1</v>
      </c>
      <c r="F35" s="11">
        <f>C35*60/E35</f>
        <v>18</v>
      </c>
      <c r="G35" s="12">
        <f aca="true" t="shared" si="6" ref="G35:G54">G34+TIME(0,E35,0)</f>
        <v>0.5326388888888889</v>
      </c>
      <c r="H35" s="12">
        <f>H34+TIME(0,E35,0)</f>
        <v>0.6124999999999999</v>
      </c>
      <c r="I35" s="6" t="s">
        <v>87</v>
      </c>
      <c r="J35" s="6"/>
      <c r="K35" s="6"/>
      <c r="L35" s="6"/>
      <c r="O35" s="1"/>
    </row>
    <row r="36" spans="1:18" ht="10.5" customHeight="1">
      <c r="A36" s="5"/>
      <c r="B36" s="10" t="s">
        <v>20</v>
      </c>
      <c r="C36" s="7">
        <v>2.9</v>
      </c>
      <c r="D36" s="11">
        <f>D35+C36</f>
        <v>3.4</v>
      </c>
      <c r="E36" s="6">
        <v>3</v>
      </c>
      <c r="F36" s="11">
        <f aca="true" t="shared" si="7" ref="F36:F54">C36*60/E36</f>
        <v>58</v>
      </c>
      <c r="G36" s="12">
        <f t="shared" si="6"/>
        <v>0.5347222222222222</v>
      </c>
      <c r="H36" s="12">
        <f aca="true" t="shared" si="8" ref="H36:H54">H35+TIME(0,E36,0)</f>
        <v>0.6145833333333333</v>
      </c>
      <c r="I36" s="6" t="s">
        <v>87</v>
      </c>
      <c r="J36" s="7"/>
      <c r="K36" s="14"/>
      <c r="L36" s="15"/>
      <c r="M36" s="29"/>
      <c r="N36" s="29"/>
      <c r="O36" s="29"/>
      <c r="P36" s="29"/>
      <c r="Q36" s="29"/>
      <c r="R36" s="29"/>
    </row>
    <row r="37" spans="1:15" ht="10.5" customHeight="1">
      <c r="A37" s="5"/>
      <c r="B37" s="10" t="s">
        <v>31</v>
      </c>
      <c r="C37" s="7">
        <v>1.2</v>
      </c>
      <c r="D37" s="11">
        <f aca="true" t="shared" si="9" ref="D37:D47">D36+C37</f>
        <v>4.6</v>
      </c>
      <c r="E37" s="6">
        <v>2</v>
      </c>
      <c r="F37" s="11">
        <f t="shared" si="7"/>
        <v>36</v>
      </c>
      <c r="G37" s="12">
        <f t="shared" si="6"/>
        <v>0.5361111111111111</v>
      </c>
      <c r="H37" s="12">
        <f t="shared" si="8"/>
        <v>0.6159722222222221</v>
      </c>
      <c r="I37" s="6" t="s">
        <v>87</v>
      </c>
      <c r="J37" s="14"/>
      <c r="K37" s="14"/>
      <c r="L37" s="15"/>
      <c r="O37" s="1"/>
    </row>
    <row r="38" spans="1:15" ht="10.5" customHeight="1">
      <c r="A38" s="5"/>
      <c r="B38" s="10" t="s">
        <v>28</v>
      </c>
      <c r="C38" s="7">
        <v>4.4</v>
      </c>
      <c r="D38" s="11">
        <f t="shared" si="9"/>
        <v>9</v>
      </c>
      <c r="E38" s="6">
        <v>5</v>
      </c>
      <c r="F38" s="11">
        <f t="shared" si="7"/>
        <v>52.8</v>
      </c>
      <c r="G38" s="12">
        <f t="shared" si="6"/>
        <v>0.5395833333333333</v>
      </c>
      <c r="H38" s="12">
        <f t="shared" si="8"/>
        <v>0.6194444444444444</v>
      </c>
      <c r="I38" s="6" t="s">
        <v>87</v>
      </c>
      <c r="J38" s="7"/>
      <c r="K38" s="14"/>
      <c r="L38" s="15"/>
      <c r="O38" s="1"/>
    </row>
    <row r="39" spans="1:15" ht="10.5" customHeight="1">
      <c r="A39" s="5"/>
      <c r="B39" s="10" t="s">
        <v>29</v>
      </c>
      <c r="C39" s="7">
        <v>0.6</v>
      </c>
      <c r="D39" s="11">
        <f t="shared" si="9"/>
        <v>9.6</v>
      </c>
      <c r="E39" s="6">
        <v>13</v>
      </c>
      <c r="F39" s="11">
        <f t="shared" si="7"/>
        <v>2.769230769230769</v>
      </c>
      <c r="G39" s="12">
        <f t="shared" si="6"/>
        <v>0.548611111111111</v>
      </c>
      <c r="H39" s="12">
        <f t="shared" si="8"/>
        <v>0.6284722222222221</v>
      </c>
      <c r="I39" s="6" t="s">
        <v>87</v>
      </c>
      <c r="J39" s="8"/>
      <c r="K39" s="14"/>
      <c r="L39" s="15"/>
      <c r="O39" s="1"/>
    </row>
    <row r="40" spans="1:15" ht="10.5" customHeight="1">
      <c r="A40" s="5"/>
      <c r="B40" s="10" t="s">
        <v>30</v>
      </c>
      <c r="C40" s="7">
        <v>0.8</v>
      </c>
      <c r="D40" s="11">
        <f t="shared" si="9"/>
        <v>10.4</v>
      </c>
      <c r="E40" s="6">
        <v>2</v>
      </c>
      <c r="F40" s="11">
        <f t="shared" si="7"/>
        <v>24</v>
      </c>
      <c r="G40" s="12">
        <f t="shared" si="6"/>
        <v>0.5499999999999999</v>
      </c>
      <c r="H40" s="12">
        <f t="shared" si="8"/>
        <v>0.629861111111111</v>
      </c>
      <c r="I40" s="6" t="s">
        <v>87</v>
      </c>
      <c r="J40" s="8"/>
      <c r="K40" s="14"/>
      <c r="L40" s="15"/>
      <c r="O40" s="1"/>
    </row>
    <row r="41" spans="1:15" ht="10.5" customHeight="1">
      <c r="A41" s="5"/>
      <c r="B41" s="13" t="s">
        <v>29</v>
      </c>
      <c r="C41" s="7">
        <v>0.8</v>
      </c>
      <c r="D41" s="11">
        <f t="shared" si="9"/>
        <v>11.200000000000001</v>
      </c>
      <c r="E41" s="6">
        <v>2</v>
      </c>
      <c r="F41" s="11">
        <f t="shared" si="7"/>
        <v>24</v>
      </c>
      <c r="G41" s="12">
        <f t="shared" si="6"/>
        <v>0.5513888888888888</v>
      </c>
      <c r="H41" s="12">
        <f t="shared" si="8"/>
        <v>0.6312499999999999</v>
      </c>
      <c r="I41" s="6" t="s">
        <v>87</v>
      </c>
      <c r="J41" s="8"/>
      <c r="K41" s="14"/>
      <c r="L41" s="15"/>
      <c r="O41" s="1"/>
    </row>
    <row r="42" spans="1:15" ht="10.5" customHeight="1">
      <c r="A42" s="5"/>
      <c r="B42" s="13" t="s">
        <v>28</v>
      </c>
      <c r="C42" s="7">
        <v>0.6</v>
      </c>
      <c r="D42" s="11">
        <f t="shared" si="9"/>
        <v>11.8</v>
      </c>
      <c r="E42" s="6">
        <v>2</v>
      </c>
      <c r="F42" s="11">
        <f t="shared" si="7"/>
        <v>18</v>
      </c>
      <c r="G42" s="12">
        <f t="shared" si="6"/>
        <v>0.5527777777777777</v>
      </c>
      <c r="H42" s="12">
        <f t="shared" si="8"/>
        <v>0.6326388888888888</v>
      </c>
      <c r="I42" s="6" t="s">
        <v>87</v>
      </c>
      <c r="J42" s="8"/>
      <c r="K42" s="14"/>
      <c r="L42" s="15"/>
      <c r="O42" s="1"/>
    </row>
    <row r="43" spans="1:15" ht="10.5" customHeight="1">
      <c r="A43" s="5"/>
      <c r="B43" s="13" t="s">
        <v>27</v>
      </c>
      <c r="C43" s="7">
        <v>1.6</v>
      </c>
      <c r="D43" s="11">
        <f t="shared" si="9"/>
        <v>13.4</v>
      </c>
      <c r="E43" s="6">
        <v>3</v>
      </c>
      <c r="F43" s="11">
        <f t="shared" si="7"/>
        <v>32</v>
      </c>
      <c r="G43" s="12">
        <f t="shared" si="6"/>
        <v>0.554861111111111</v>
      </c>
      <c r="H43" s="12">
        <f t="shared" si="8"/>
        <v>0.6347222222222221</v>
      </c>
      <c r="I43" s="6" t="s">
        <v>87</v>
      </c>
      <c r="J43" s="8"/>
      <c r="K43" s="14"/>
      <c r="L43" s="15"/>
      <c r="O43" s="1"/>
    </row>
    <row r="44" spans="1:15" ht="10.5" customHeight="1">
      <c r="A44" s="5"/>
      <c r="B44" s="13" t="s">
        <v>27</v>
      </c>
      <c r="C44" s="7">
        <v>0.5</v>
      </c>
      <c r="D44" s="11">
        <f t="shared" si="9"/>
        <v>13.9</v>
      </c>
      <c r="E44" s="6">
        <v>1</v>
      </c>
      <c r="F44" s="11">
        <f t="shared" si="7"/>
        <v>30</v>
      </c>
      <c r="G44" s="12">
        <f t="shared" si="6"/>
        <v>0.5555555555555555</v>
      </c>
      <c r="H44" s="12">
        <f t="shared" si="8"/>
        <v>0.6354166666666665</v>
      </c>
      <c r="I44" s="6" t="s">
        <v>87</v>
      </c>
      <c r="J44" s="14"/>
      <c r="K44" s="14"/>
      <c r="L44" s="15"/>
      <c r="O44" s="1"/>
    </row>
    <row r="45" spans="1:15" ht="10.5" customHeight="1">
      <c r="A45" s="5"/>
      <c r="B45" s="13" t="s">
        <v>27</v>
      </c>
      <c r="C45" s="7">
        <v>0.5</v>
      </c>
      <c r="D45" s="11">
        <f t="shared" si="9"/>
        <v>14.4</v>
      </c>
      <c r="E45" s="6">
        <v>1</v>
      </c>
      <c r="F45" s="11">
        <f t="shared" si="7"/>
        <v>30</v>
      </c>
      <c r="G45" s="12">
        <f t="shared" si="6"/>
        <v>0.5562499999999999</v>
      </c>
      <c r="H45" s="12">
        <f t="shared" si="8"/>
        <v>0.636111111111111</v>
      </c>
      <c r="I45" s="6" t="s">
        <v>87</v>
      </c>
      <c r="J45" s="14"/>
      <c r="K45" s="14"/>
      <c r="L45" s="15"/>
      <c r="O45" s="1"/>
    </row>
    <row r="46" spans="1:15" ht="10.5" customHeight="1">
      <c r="A46" s="5"/>
      <c r="B46" s="13" t="s">
        <v>26</v>
      </c>
      <c r="C46" s="7">
        <v>5.2</v>
      </c>
      <c r="D46" s="11">
        <f t="shared" si="9"/>
        <v>19.6</v>
      </c>
      <c r="E46" s="6">
        <v>6</v>
      </c>
      <c r="F46" s="11">
        <f t="shared" si="7"/>
        <v>52</v>
      </c>
      <c r="G46" s="12">
        <f t="shared" si="6"/>
        <v>0.5604166666666666</v>
      </c>
      <c r="H46" s="12">
        <f t="shared" si="8"/>
        <v>0.6402777777777776</v>
      </c>
      <c r="I46" s="6" t="s">
        <v>87</v>
      </c>
      <c r="J46" s="14"/>
      <c r="K46" s="14"/>
      <c r="L46" s="15"/>
      <c r="O46" s="1"/>
    </row>
    <row r="47" spans="1:15" ht="10.5" customHeight="1">
      <c r="A47" s="5"/>
      <c r="B47" s="16" t="s">
        <v>25</v>
      </c>
      <c r="C47" s="7">
        <v>1.6</v>
      </c>
      <c r="D47" s="11">
        <f t="shared" si="9"/>
        <v>21.200000000000003</v>
      </c>
      <c r="E47" s="6">
        <v>2</v>
      </c>
      <c r="F47" s="11">
        <f t="shared" si="7"/>
        <v>48</v>
      </c>
      <c r="G47" s="12">
        <f t="shared" si="6"/>
        <v>0.5618055555555554</v>
      </c>
      <c r="H47" s="12">
        <f t="shared" si="8"/>
        <v>0.6416666666666665</v>
      </c>
      <c r="I47" s="8" t="s">
        <v>87</v>
      </c>
      <c r="J47" s="8"/>
      <c r="K47" s="14"/>
      <c r="L47" s="15"/>
      <c r="O47" s="1"/>
    </row>
    <row r="48" spans="1:15" ht="10.5" customHeight="1">
      <c r="A48" s="5"/>
      <c r="B48" s="13" t="s">
        <v>24</v>
      </c>
      <c r="C48" s="7">
        <v>1.3</v>
      </c>
      <c r="D48" s="11">
        <f aca="true" t="shared" si="10" ref="D48:D54">D47+C48</f>
        <v>22.500000000000004</v>
      </c>
      <c r="E48" s="6">
        <v>2</v>
      </c>
      <c r="F48" s="11">
        <f t="shared" si="7"/>
        <v>39</v>
      </c>
      <c r="G48" s="12">
        <f t="shared" si="6"/>
        <v>0.5631944444444443</v>
      </c>
      <c r="H48" s="12">
        <f t="shared" si="8"/>
        <v>0.6430555555555554</v>
      </c>
      <c r="I48" s="6" t="s">
        <v>87</v>
      </c>
      <c r="J48" s="8"/>
      <c r="K48" s="14"/>
      <c r="L48" s="15"/>
      <c r="O48" s="1"/>
    </row>
    <row r="49" spans="1:15" ht="10.5" customHeight="1">
      <c r="A49" s="5"/>
      <c r="B49" s="13" t="s">
        <v>22</v>
      </c>
      <c r="C49" s="7">
        <v>3.1</v>
      </c>
      <c r="D49" s="11">
        <f t="shared" si="10"/>
        <v>25.600000000000005</v>
      </c>
      <c r="E49" s="6">
        <v>4</v>
      </c>
      <c r="F49" s="11">
        <f t="shared" si="7"/>
        <v>46.5</v>
      </c>
      <c r="G49" s="12">
        <f t="shared" si="6"/>
        <v>0.5659722222222221</v>
      </c>
      <c r="H49" s="12">
        <f t="shared" si="8"/>
        <v>0.6458333333333331</v>
      </c>
      <c r="I49" s="6" t="s">
        <v>87</v>
      </c>
      <c r="J49" s="8"/>
      <c r="K49" s="14"/>
      <c r="L49" s="15"/>
      <c r="O49" s="1"/>
    </row>
    <row r="50" spans="1:15" ht="10.5" customHeight="1">
      <c r="A50" s="5"/>
      <c r="B50" s="13" t="s">
        <v>23</v>
      </c>
      <c r="C50" s="7">
        <v>1</v>
      </c>
      <c r="D50" s="11">
        <f t="shared" si="10"/>
        <v>26.600000000000005</v>
      </c>
      <c r="E50" s="6">
        <v>2</v>
      </c>
      <c r="F50" s="11">
        <f t="shared" si="7"/>
        <v>30</v>
      </c>
      <c r="G50" s="12">
        <f t="shared" si="6"/>
        <v>0.567361111111111</v>
      </c>
      <c r="H50" s="12">
        <f t="shared" si="8"/>
        <v>0.647222222222222</v>
      </c>
      <c r="I50" s="6" t="s">
        <v>87</v>
      </c>
      <c r="J50" s="8"/>
      <c r="K50" s="14"/>
      <c r="L50" s="15"/>
      <c r="O50" s="1"/>
    </row>
    <row r="51" spans="1:15" ht="10.5" customHeight="1">
      <c r="A51" s="5"/>
      <c r="B51" s="13" t="s">
        <v>22</v>
      </c>
      <c r="C51" s="7">
        <v>1</v>
      </c>
      <c r="D51" s="11">
        <f t="shared" si="10"/>
        <v>27.600000000000005</v>
      </c>
      <c r="E51" s="6">
        <v>3</v>
      </c>
      <c r="F51" s="11">
        <f t="shared" si="7"/>
        <v>20</v>
      </c>
      <c r="G51" s="12">
        <f t="shared" si="6"/>
        <v>0.5694444444444443</v>
      </c>
      <c r="H51" s="12">
        <f t="shared" si="8"/>
        <v>0.6493055555555554</v>
      </c>
      <c r="I51" s="6" t="s">
        <v>87</v>
      </c>
      <c r="J51" s="8"/>
      <c r="K51" s="14"/>
      <c r="L51" s="15"/>
      <c r="O51" s="1"/>
    </row>
    <row r="52" spans="1:15" ht="10.5" customHeight="1">
      <c r="A52" s="5"/>
      <c r="B52" s="13" t="s">
        <v>21</v>
      </c>
      <c r="C52" s="7">
        <v>4.2</v>
      </c>
      <c r="D52" s="11">
        <f t="shared" si="10"/>
        <v>31.800000000000004</v>
      </c>
      <c r="E52" s="6">
        <v>5</v>
      </c>
      <c r="F52" s="11">
        <f t="shared" si="7"/>
        <v>50.4</v>
      </c>
      <c r="G52" s="12">
        <f t="shared" si="6"/>
        <v>0.5729166666666665</v>
      </c>
      <c r="H52" s="12">
        <f t="shared" si="8"/>
        <v>0.6527777777777776</v>
      </c>
      <c r="I52" s="6" t="s">
        <v>87</v>
      </c>
      <c r="J52" s="8"/>
      <c r="K52" s="14"/>
      <c r="L52" s="15"/>
      <c r="M52" s="63" t="s">
        <v>117</v>
      </c>
      <c r="O52" s="1"/>
    </row>
    <row r="53" spans="1:15" ht="10.5" customHeight="1">
      <c r="A53" s="5"/>
      <c r="B53" s="10" t="s">
        <v>20</v>
      </c>
      <c r="C53" s="7">
        <v>3.4</v>
      </c>
      <c r="D53" s="11">
        <f t="shared" si="10"/>
        <v>35.2</v>
      </c>
      <c r="E53" s="6">
        <v>4</v>
      </c>
      <c r="F53" s="11">
        <f t="shared" si="7"/>
        <v>51</v>
      </c>
      <c r="G53" s="12">
        <f t="shared" si="6"/>
        <v>0.5756944444444443</v>
      </c>
      <c r="H53" s="12">
        <f t="shared" si="8"/>
        <v>0.6555555555555553</v>
      </c>
      <c r="I53" s="6" t="s">
        <v>87</v>
      </c>
      <c r="J53" s="8"/>
      <c r="K53" s="14"/>
      <c r="L53" s="15"/>
      <c r="M53" s="64" t="s">
        <v>118</v>
      </c>
      <c r="O53" s="1"/>
    </row>
    <row r="54" spans="1:15" ht="10.5" customHeight="1">
      <c r="A54" s="5" t="s">
        <v>15</v>
      </c>
      <c r="B54" s="10" t="s">
        <v>63</v>
      </c>
      <c r="C54" s="7">
        <v>2.7</v>
      </c>
      <c r="D54" s="11">
        <f t="shared" si="10"/>
        <v>37.900000000000006</v>
      </c>
      <c r="E54" s="6">
        <v>3</v>
      </c>
      <c r="F54" s="11">
        <f t="shared" si="7"/>
        <v>54</v>
      </c>
      <c r="G54" s="12">
        <f t="shared" si="6"/>
        <v>0.5777777777777776</v>
      </c>
      <c r="H54" s="12">
        <f t="shared" si="8"/>
        <v>0.6576388888888887</v>
      </c>
      <c r="I54" s="6" t="s">
        <v>87</v>
      </c>
      <c r="J54" s="8"/>
      <c r="K54" s="14"/>
      <c r="L54" s="15"/>
      <c r="M54" s="65" t="s">
        <v>119</v>
      </c>
      <c r="O54" s="1"/>
    </row>
    <row r="55" spans="1:13" s="59" customFormat="1" ht="12.75" customHeight="1">
      <c r="A55" s="52" t="s">
        <v>113</v>
      </c>
      <c r="B55" s="53"/>
      <c r="C55" s="54"/>
      <c r="D55" s="55">
        <f>D54</f>
        <v>37.900000000000006</v>
      </c>
      <c r="E55" s="55"/>
      <c r="F55" s="56"/>
      <c r="G55" s="57">
        <f>D55</f>
        <v>37.900000000000006</v>
      </c>
      <c r="H55" s="57">
        <f>$D55</f>
        <v>37.900000000000006</v>
      </c>
      <c r="I55" s="58"/>
      <c r="J55" s="58"/>
      <c r="K55" s="58"/>
      <c r="L55" s="58"/>
      <c r="M55" s="66">
        <f>SUM($G55:I55)</f>
        <v>75.80000000000001</v>
      </c>
    </row>
    <row r="56" spans="1:13" s="59" customFormat="1" ht="12.75" customHeight="1">
      <c r="A56" s="52" t="s">
        <v>115</v>
      </c>
      <c r="B56" s="53"/>
      <c r="C56" s="54"/>
      <c r="D56" s="55">
        <f>D54</f>
        <v>37.900000000000006</v>
      </c>
      <c r="E56" s="55"/>
      <c r="F56" s="60"/>
      <c r="G56" s="61">
        <f>D56</f>
        <v>37.900000000000006</v>
      </c>
      <c r="H56" s="57">
        <f aca="true" t="shared" si="11" ref="H56">$D56</f>
        <v>37.900000000000006</v>
      </c>
      <c r="I56" s="62"/>
      <c r="J56" s="62"/>
      <c r="K56" s="62"/>
      <c r="L56" s="62"/>
      <c r="M56" s="66">
        <f>SUM($G56:I56)</f>
        <v>75.80000000000001</v>
      </c>
    </row>
    <row r="57" spans="1:11" s="44" customFormat="1" ht="12.75" customHeight="1">
      <c r="A57" s="45"/>
      <c r="B57" s="46"/>
      <c r="C57" s="47"/>
      <c r="D57" s="48"/>
      <c r="E57" s="49"/>
      <c r="F57" s="46"/>
      <c r="H57" s="50"/>
      <c r="I57" s="50"/>
      <c r="J57" s="50"/>
      <c r="K57" s="50"/>
    </row>
    <row r="58" spans="1:7" s="44" customFormat="1" ht="12.75" customHeight="1">
      <c r="A58" s="52" t="s">
        <v>113</v>
      </c>
      <c r="B58" s="69"/>
      <c r="C58" s="69"/>
      <c r="D58" s="55" t="s">
        <v>114</v>
      </c>
      <c r="E58" s="70"/>
      <c r="F58" s="71">
        <f>M29+M55</f>
        <v>113.70000000000002</v>
      </c>
      <c r="G58" s="72"/>
    </row>
    <row r="59" spans="1:7" s="44" customFormat="1" ht="12.75" customHeight="1">
      <c r="A59" s="52" t="s">
        <v>115</v>
      </c>
      <c r="B59" s="69"/>
      <c r="C59" s="69"/>
      <c r="D59" s="55" t="s">
        <v>114</v>
      </c>
      <c r="E59" s="70"/>
      <c r="F59" s="71">
        <f>M30+M56</f>
        <v>113.70000000000002</v>
      </c>
      <c r="G59" s="72"/>
    </row>
    <row r="60" spans="1:24" ht="10.5" customHeight="1">
      <c r="A60" s="30"/>
      <c r="B60" s="31"/>
      <c r="C60" s="30"/>
      <c r="D60" s="32"/>
      <c r="E60" s="30"/>
      <c r="F60" s="32"/>
      <c r="G60" s="30"/>
      <c r="H60" s="30"/>
      <c r="I60" s="30"/>
      <c r="J60" s="30"/>
      <c r="K60" s="30"/>
      <c r="L60" s="30"/>
      <c r="M60" s="30"/>
      <c r="O60" s="1"/>
      <c r="T60" s="33"/>
      <c r="U60" s="33"/>
      <c r="V60" s="33"/>
      <c r="W60" s="33"/>
      <c r="X60" s="33"/>
    </row>
    <row r="61" spans="2:15" ht="12.75" customHeight="1">
      <c r="B61" s="34" t="s">
        <v>18</v>
      </c>
      <c r="O61" s="1"/>
    </row>
    <row r="62" spans="2:15" ht="14.25" customHeight="1">
      <c r="B62" s="35" t="s">
        <v>19</v>
      </c>
      <c r="O62" s="1"/>
    </row>
    <row r="63" spans="2:15" ht="10.5" customHeight="1">
      <c r="B63" s="35"/>
      <c r="O63" s="1"/>
    </row>
    <row r="64" ht="10.5" customHeight="1">
      <c r="O64" s="1"/>
    </row>
    <row r="65" ht="10.5" customHeight="1">
      <c r="O65" s="1"/>
    </row>
    <row r="66" ht="10.5" customHeight="1">
      <c r="O66" s="1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0"/>
  <sheetViews>
    <sheetView workbookViewId="0" topLeftCell="A1">
      <selection activeCell="A1" sqref="A1:XFD1"/>
    </sheetView>
  </sheetViews>
  <sheetFormatPr defaultColWidth="7.796875" defaultRowHeight="14.25"/>
  <cols>
    <col min="1" max="1" width="14" style="103" customWidth="1"/>
    <col min="2" max="10" width="11.69921875" style="103" customWidth="1"/>
    <col min="11" max="16384" width="7.69921875" style="103" customWidth="1"/>
  </cols>
  <sheetData>
    <row r="1" spans="1:11" ht="14.25">
      <c r="A1" s="100" t="s">
        <v>179</v>
      </c>
      <c r="B1" s="101"/>
      <c r="C1" s="101"/>
      <c r="D1" s="101"/>
      <c r="E1" s="101"/>
      <c r="F1" s="102"/>
      <c r="G1" s="102"/>
      <c r="H1" s="102"/>
      <c r="I1" s="102"/>
      <c r="J1" s="102"/>
      <c r="K1" s="102"/>
    </row>
    <row r="2" s="100" customFormat="1" ht="14.25">
      <c r="A2" s="100" t="s">
        <v>186</v>
      </c>
    </row>
    <row r="3" spans="1:10" s="101" customFormat="1" ht="69" customHeight="1">
      <c r="A3" s="183" t="s">
        <v>122</v>
      </c>
      <c r="B3" s="185" t="s">
        <v>123</v>
      </c>
      <c r="C3" s="186"/>
      <c r="D3" s="186"/>
      <c r="E3" s="186"/>
      <c r="F3" s="187"/>
      <c r="G3" s="188" t="s">
        <v>124</v>
      </c>
      <c r="H3" s="190" t="s">
        <v>125</v>
      </c>
      <c r="I3" s="192" t="s">
        <v>126</v>
      </c>
      <c r="J3" s="181" t="s">
        <v>127</v>
      </c>
    </row>
    <row r="4" spans="1:10" s="101" customFormat="1" ht="14.25">
      <c r="A4" s="184"/>
      <c r="B4" s="104" t="s">
        <v>128</v>
      </c>
      <c r="C4" s="105" t="s">
        <v>129</v>
      </c>
      <c r="D4" s="105" t="s">
        <v>130</v>
      </c>
      <c r="E4" s="105" t="s">
        <v>131</v>
      </c>
      <c r="F4" s="105" t="s">
        <v>132</v>
      </c>
      <c r="G4" s="189"/>
      <c r="H4" s="191"/>
      <c r="I4" s="193"/>
      <c r="J4" s="182"/>
    </row>
    <row r="5" spans="1:10" s="135" customFormat="1" ht="14.25">
      <c r="A5" s="131" t="s">
        <v>135</v>
      </c>
      <c r="B5" s="132">
        <f>'km 7-12'!B15</f>
        <v>3884.4000000000005</v>
      </c>
      <c r="C5" s="132">
        <f>'km 7-12'!C15</f>
        <v>3884.4000000000005</v>
      </c>
      <c r="D5" s="132">
        <f>'km 7-12'!D15</f>
        <v>3884.4000000000005</v>
      </c>
      <c r="E5" s="132">
        <f>'km 7-12'!E15</f>
        <v>4855.500000000001</v>
      </c>
      <c r="F5" s="132">
        <f>'km 7-12'!F15</f>
        <v>4855.500000000001</v>
      </c>
      <c r="G5" s="132">
        <f>'km 7-12'!G15</f>
        <v>0</v>
      </c>
      <c r="H5" s="132">
        <f>'km 7-12'!H15</f>
        <v>0</v>
      </c>
      <c r="I5" s="133">
        <f>'km 7-12'!I15</f>
        <v>0</v>
      </c>
      <c r="J5" s="134">
        <f>SUM(B5:I5)</f>
        <v>21364.2</v>
      </c>
    </row>
    <row r="6" spans="2:10" ht="14.25">
      <c r="B6" s="130"/>
      <c r="C6" s="130"/>
      <c r="D6" s="130"/>
      <c r="E6" s="130"/>
      <c r="F6" s="130"/>
      <c r="G6" s="130"/>
      <c r="H6" s="130"/>
      <c r="I6" s="130"/>
      <c r="J6" s="130"/>
    </row>
    <row r="7" s="100" customFormat="1" ht="14.25">
      <c r="A7" s="100" t="s">
        <v>188</v>
      </c>
    </row>
    <row r="8" spans="1:10" s="101" customFormat="1" ht="69" customHeight="1">
      <c r="A8" s="183" t="s">
        <v>122</v>
      </c>
      <c r="B8" s="185" t="s">
        <v>123</v>
      </c>
      <c r="C8" s="186"/>
      <c r="D8" s="186"/>
      <c r="E8" s="186"/>
      <c r="F8" s="187"/>
      <c r="G8" s="188" t="s">
        <v>124</v>
      </c>
      <c r="H8" s="190" t="s">
        <v>125</v>
      </c>
      <c r="I8" s="192" t="s">
        <v>126</v>
      </c>
      <c r="J8" s="181" t="s">
        <v>127</v>
      </c>
    </row>
    <row r="9" spans="1:10" s="101" customFormat="1" ht="14.25">
      <c r="A9" s="184"/>
      <c r="B9" s="104" t="s">
        <v>128</v>
      </c>
      <c r="C9" s="105" t="s">
        <v>129</v>
      </c>
      <c r="D9" s="105" t="s">
        <v>130</v>
      </c>
      <c r="E9" s="105" t="s">
        <v>131</v>
      </c>
      <c r="F9" s="105" t="s">
        <v>132</v>
      </c>
      <c r="G9" s="189"/>
      <c r="H9" s="191"/>
      <c r="I9" s="193"/>
      <c r="J9" s="182"/>
    </row>
    <row r="10" spans="1:10" s="135" customFormat="1" ht="14.25">
      <c r="A10" s="131" t="s">
        <v>135</v>
      </c>
      <c r="B10" s="132">
        <f>'km 7-12'!B30</f>
        <v>14971.200000000003</v>
      </c>
      <c r="C10" s="132">
        <f>'km 7-12'!C30</f>
        <v>14035.500000000002</v>
      </c>
      <c r="D10" s="132">
        <f>'km 7-12'!D30</f>
        <v>14971.200000000003</v>
      </c>
      <c r="E10" s="132">
        <f>'km 7-12'!E30</f>
        <v>15906.900000000003</v>
      </c>
      <c r="F10" s="132">
        <f>'km 7-12'!F30</f>
        <v>14035.500000000002</v>
      </c>
      <c r="G10" s="132">
        <f>'km 7-12'!G30</f>
        <v>25263.900000000005</v>
      </c>
      <c r="H10" s="132">
        <f>'km 7-12'!H30</f>
        <v>0</v>
      </c>
      <c r="I10" s="133">
        <f>'km 7-12'!I30</f>
        <v>0</v>
      </c>
      <c r="J10" s="134">
        <f>SUM(B10:I10)</f>
        <v>99184.20000000003</v>
      </c>
    </row>
    <row r="12" s="100" customFormat="1" ht="14.25">
      <c r="A12" s="100" t="s">
        <v>187</v>
      </c>
    </row>
    <row r="13" spans="1:10" s="101" customFormat="1" ht="69" customHeight="1">
      <c r="A13" s="183" t="s">
        <v>122</v>
      </c>
      <c r="B13" s="185" t="s">
        <v>123</v>
      </c>
      <c r="C13" s="186"/>
      <c r="D13" s="186"/>
      <c r="E13" s="186"/>
      <c r="F13" s="187"/>
      <c r="G13" s="188" t="s">
        <v>124</v>
      </c>
      <c r="H13" s="190" t="s">
        <v>125</v>
      </c>
      <c r="I13" s="192" t="s">
        <v>126</v>
      </c>
      <c r="J13" s="181" t="s">
        <v>127</v>
      </c>
    </row>
    <row r="14" spans="1:10" s="101" customFormat="1" ht="14.25">
      <c r="A14" s="184"/>
      <c r="B14" s="104" t="s">
        <v>128</v>
      </c>
      <c r="C14" s="105" t="s">
        <v>129</v>
      </c>
      <c r="D14" s="105" t="s">
        <v>130</v>
      </c>
      <c r="E14" s="105" t="s">
        <v>131</v>
      </c>
      <c r="F14" s="105" t="s">
        <v>132</v>
      </c>
      <c r="G14" s="189"/>
      <c r="H14" s="191"/>
      <c r="I14" s="193"/>
      <c r="J14" s="182"/>
    </row>
    <row r="15" spans="1:10" s="135" customFormat="1" ht="14.25">
      <c r="A15" s="131" t="s">
        <v>135</v>
      </c>
      <c r="B15" s="132">
        <f>'km 7-12'!B45</f>
        <v>412.79999999999995</v>
      </c>
      <c r="C15" s="132">
        <f>'km 7-12'!C45</f>
        <v>386.99999999999994</v>
      </c>
      <c r="D15" s="132">
        <f>'km 7-12'!D45</f>
        <v>412.79999999999995</v>
      </c>
      <c r="E15" s="132">
        <f>'km 7-12'!E45</f>
        <v>438.59999999999997</v>
      </c>
      <c r="F15" s="132">
        <f>'km 7-12'!F45</f>
        <v>386.99999999999994</v>
      </c>
      <c r="G15" s="132">
        <f>'km 7-12'!G45</f>
        <v>696.5999999999999</v>
      </c>
      <c r="H15" s="132">
        <f>'km 7-12'!H45</f>
        <v>0</v>
      </c>
      <c r="I15" s="133">
        <f>'km 7-12'!I45</f>
        <v>0</v>
      </c>
      <c r="J15" s="134">
        <f>SUM(B15:I15)</f>
        <v>2734.7999999999997</v>
      </c>
    </row>
    <row r="17" s="100" customFormat="1" ht="14.25">
      <c r="A17" s="100" t="s">
        <v>185</v>
      </c>
    </row>
    <row r="18" spans="1:10" s="101" customFormat="1" ht="69" customHeight="1">
      <c r="A18" s="183" t="s">
        <v>122</v>
      </c>
      <c r="B18" s="185" t="s">
        <v>123</v>
      </c>
      <c r="C18" s="186"/>
      <c r="D18" s="186"/>
      <c r="E18" s="186"/>
      <c r="F18" s="187"/>
      <c r="G18" s="188" t="s">
        <v>124</v>
      </c>
      <c r="H18" s="190" t="s">
        <v>125</v>
      </c>
      <c r="I18" s="192" t="s">
        <v>126</v>
      </c>
      <c r="J18" s="181" t="s">
        <v>127</v>
      </c>
    </row>
    <row r="19" spans="1:10" s="101" customFormat="1" ht="14.25">
      <c r="A19" s="184"/>
      <c r="B19" s="104" t="s">
        <v>128</v>
      </c>
      <c r="C19" s="105" t="s">
        <v>129</v>
      </c>
      <c r="D19" s="105" t="s">
        <v>130</v>
      </c>
      <c r="E19" s="105" t="s">
        <v>131</v>
      </c>
      <c r="F19" s="105" t="s">
        <v>132</v>
      </c>
      <c r="G19" s="189"/>
      <c r="H19" s="191"/>
      <c r="I19" s="193"/>
      <c r="J19" s="182"/>
    </row>
    <row r="20" spans="1:10" s="135" customFormat="1" ht="14.25">
      <c r="A20" s="131" t="s">
        <v>135</v>
      </c>
      <c r="B20" s="132">
        <f>'km 7-12'!B60</f>
        <v>153.60000000000014</v>
      </c>
      <c r="C20" s="132">
        <f>'km 7-12'!C60</f>
        <v>144.0000000000001</v>
      </c>
      <c r="D20" s="132">
        <f>'km 7-12'!D60</f>
        <v>153.60000000000014</v>
      </c>
      <c r="E20" s="132">
        <f>'km 7-12'!E60</f>
        <v>163.20000000000016</v>
      </c>
      <c r="F20" s="132">
        <f>'km 7-12'!F60</f>
        <v>144.0000000000001</v>
      </c>
      <c r="G20" s="132">
        <f>'km 7-12'!G60</f>
        <v>259.2000000000002</v>
      </c>
      <c r="H20" s="132">
        <f>'km 7-12'!H60</f>
        <v>0</v>
      </c>
      <c r="I20" s="133">
        <f>'km 7-12'!I60</f>
        <v>0</v>
      </c>
      <c r="J20" s="134">
        <f>SUM(B20:I20)</f>
        <v>1017.6000000000008</v>
      </c>
    </row>
  </sheetData>
  <mergeCells count="24">
    <mergeCell ref="J18:J19"/>
    <mergeCell ref="A13:A14"/>
    <mergeCell ref="B13:F13"/>
    <mergeCell ref="G13:G14"/>
    <mergeCell ref="H13:H14"/>
    <mergeCell ref="I13:I14"/>
    <mergeCell ref="J13:J14"/>
    <mergeCell ref="A18:A19"/>
    <mergeCell ref="B18:F18"/>
    <mergeCell ref="G18:G19"/>
    <mergeCell ref="H18:H19"/>
    <mergeCell ref="I18:I19"/>
    <mergeCell ref="J8:J9"/>
    <mergeCell ref="A3:A4"/>
    <mergeCell ref="B3:F3"/>
    <mergeCell ref="G3:G4"/>
    <mergeCell ref="H3:H4"/>
    <mergeCell ref="I3:I4"/>
    <mergeCell ref="J3:J4"/>
    <mergeCell ref="A8:A9"/>
    <mergeCell ref="B8:F8"/>
    <mergeCell ref="G8:G9"/>
    <mergeCell ref="H8:H9"/>
    <mergeCell ref="I8:I9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5"/>
  <sheetViews>
    <sheetView workbookViewId="0" topLeftCell="A1">
      <pane xSplit="3" ySplit="5" topLeftCell="AB6" activePane="bottomRight" state="frozen"/>
      <selection pane="topLeft" activeCell="B23" sqref="B23:J24"/>
      <selection pane="topRight" activeCell="B23" sqref="B23:J24"/>
      <selection pane="bottomLeft" activeCell="B23" sqref="B23:J24"/>
      <selection pane="bottomRight" activeCell="AE25" sqref="AE25:AL25"/>
    </sheetView>
  </sheetViews>
  <sheetFormatPr defaultColWidth="7.796875" defaultRowHeight="14.25"/>
  <cols>
    <col min="1" max="2" width="5.69921875" style="136" customWidth="1"/>
    <col min="3" max="3" width="74.19921875" style="136" customWidth="1"/>
    <col min="4" max="8" width="11.59765625" style="136" customWidth="1"/>
    <col min="9" max="9" width="5" style="136" customWidth="1"/>
    <col min="10" max="10" width="13.69921875" style="136" customWidth="1"/>
    <col min="11" max="11" width="7.69921875" style="136" customWidth="1"/>
    <col min="12" max="17" width="9.19921875" style="136" customWidth="1"/>
    <col min="18" max="20" width="7.69921875" style="136" customWidth="1"/>
    <col min="21" max="25" width="9.19921875" style="136" customWidth="1"/>
    <col min="26" max="26" width="9" style="136" customWidth="1"/>
    <col min="27" max="29" width="7.69921875" style="136" customWidth="1"/>
    <col min="30" max="30" width="9.69921875" style="136" customWidth="1"/>
    <col min="31" max="39" width="7.59765625" style="136" customWidth="1"/>
    <col min="40" max="16384" width="7.69921875" style="136" customWidth="1"/>
  </cols>
  <sheetData>
    <row r="1" spans="1:11" s="103" customFormat="1" ht="14.25">
      <c r="A1" s="100" t="s">
        <v>179</v>
      </c>
      <c r="B1" s="101"/>
      <c r="C1" s="101"/>
      <c r="D1" s="101"/>
      <c r="E1" s="101"/>
      <c r="F1" s="102"/>
      <c r="G1" s="102"/>
      <c r="H1" s="102"/>
      <c r="I1" s="102"/>
      <c r="J1" s="102"/>
      <c r="K1" s="102"/>
    </row>
    <row r="2" ht="14.25">
      <c r="C2" s="137"/>
    </row>
    <row r="3" spans="3:6" ht="25.5">
      <c r="C3" s="137"/>
      <c r="F3" s="138" t="s">
        <v>136</v>
      </c>
    </row>
    <row r="4" spans="12:30" ht="14.25">
      <c r="L4" s="136" t="s">
        <v>137</v>
      </c>
      <c r="U4" s="136" t="s">
        <v>138</v>
      </c>
      <c r="AD4" s="136" t="s">
        <v>139</v>
      </c>
    </row>
    <row r="5" spans="1:39" ht="39" thickBot="1">
      <c r="A5" s="139" t="s">
        <v>140</v>
      </c>
      <c r="B5" s="139"/>
      <c r="C5" s="140" t="s">
        <v>141</v>
      </c>
      <c r="D5" s="141" t="s">
        <v>142</v>
      </c>
      <c r="E5" s="142" t="s">
        <v>143</v>
      </c>
      <c r="F5" s="142" t="s">
        <v>144</v>
      </c>
      <c r="G5" s="142" t="s">
        <v>145</v>
      </c>
      <c r="H5" s="142" t="s">
        <v>146</v>
      </c>
      <c r="J5" s="143" t="s">
        <v>147</v>
      </c>
      <c r="L5" s="144" t="s">
        <v>148</v>
      </c>
      <c r="M5" s="144" t="s">
        <v>149</v>
      </c>
      <c r="N5" s="144" t="s">
        <v>150</v>
      </c>
      <c r="O5" s="144" t="s">
        <v>151</v>
      </c>
      <c r="P5" s="144" t="s">
        <v>152</v>
      </c>
      <c r="Q5" s="144" t="s">
        <v>153</v>
      </c>
      <c r="R5" s="144" t="s">
        <v>154</v>
      </c>
      <c r="S5" s="144" t="s">
        <v>155</v>
      </c>
      <c r="T5" s="145"/>
      <c r="U5" s="144" t="s">
        <v>148</v>
      </c>
      <c r="V5" s="144" t="s">
        <v>149</v>
      </c>
      <c r="W5" s="144" t="s">
        <v>150</v>
      </c>
      <c r="X5" s="144" t="s">
        <v>151</v>
      </c>
      <c r="Y5" s="144" t="s">
        <v>152</v>
      </c>
      <c r="Z5" s="144" t="s">
        <v>153</v>
      </c>
      <c r="AA5" s="144" t="s">
        <v>154</v>
      </c>
      <c r="AB5" s="144" t="s">
        <v>155</v>
      </c>
      <c r="AD5" s="140" t="s">
        <v>156</v>
      </c>
      <c r="AE5" s="142" t="s">
        <v>157</v>
      </c>
      <c r="AF5" s="142" t="s">
        <v>158</v>
      </c>
      <c r="AG5" s="142" t="s">
        <v>159</v>
      </c>
      <c r="AH5" s="142" t="s">
        <v>160</v>
      </c>
      <c r="AI5" s="142" t="s">
        <v>161</v>
      </c>
      <c r="AJ5" s="142" t="s">
        <v>162</v>
      </c>
      <c r="AK5" s="142" t="s">
        <v>163</v>
      </c>
      <c r="AL5" s="142" t="s">
        <v>164</v>
      </c>
      <c r="AM5" s="146" t="s">
        <v>165</v>
      </c>
    </row>
    <row r="6" spans="1:39" ht="14.25">
      <c r="A6" s="147">
        <v>1</v>
      </c>
      <c r="B6" s="147"/>
      <c r="C6" s="148" t="s">
        <v>189</v>
      </c>
      <c r="D6" s="149">
        <v>37.9</v>
      </c>
      <c r="E6" s="150">
        <f>U6*AE$18+V6*AF$18+W6*AG$18+X6*AH$18+Y6*AI$18+Z6*AJ$18+AA6*AK$18+AB6*(AL$18+2)</f>
        <v>6996</v>
      </c>
      <c r="F6" s="151">
        <f>J6/D6</f>
        <v>318.0000000000001</v>
      </c>
      <c r="G6" s="152">
        <f>F6/4</f>
        <v>79.50000000000003</v>
      </c>
      <c r="H6" s="153"/>
      <c r="J6" s="154">
        <f aca="true" t="shared" si="0" ref="J6:J13">L6*AE$18+M6*AF$18+N6*AG$18+O6*AH$18+P6*AI$18+Q6*AJ$18+R6*AK$18+S6*AL$18</f>
        <v>12052.200000000004</v>
      </c>
      <c r="K6" s="155"/>
      <c r="L6" s="156">
        <f>1!F58</f>
        <v>113.70000000000002</v>
      </c>
      <c r="M6" s="156">
        <f>L6</f>
        <v>113.70000000000002</v>
      </c>
      <c r="N6" s="156">
        <f>L6</f>
        <v>113.70000000000002</v>
      </c>
      <c r="O6" s="156">
        <f>L6</f>
        <v>113.70000000000002</v>
      </c>
      <c r="P6" s="156">
        <f>L6</f>
        <v>113.70000000000002</v>
      </c>
      <c r="Q6" s="156">
        <f aca="true" t="shared" si="1" ref="Q6:Q13">L6</f>
        <v>113.70000000000002</v>
      </c>
      <c r="R6" s="156"/>
      <c r="S6" s="156"/>
      <c r="T6" s="145"/>
      <c r="U6" s="157">
        <v>66</v>
      </c>
      <c r="V6" s="157">
        <f>U6</f>
        <v>66</v>
      </c>
      <c r="W6" s="157">
        <f>U6</f>
        <v>66</v>
      </c>
      <c r="X6" s="157">
        <f>U6</f>
        <v>66</v>
      </c>
      <c r="Y6" s="157">
        <f>U6</f>
        <v>66</v>
      </c>
      <c r="Z6" s="157">
        <f aca="true" t="shared" si="2" ref="Z6:Z13">U6</f>
        <v>66</v>
      </c>
      <c r="AA6" s="157"/>
      <c r="AB6" s="157"/>
      <c r="AD6" s="158" t="s">
        <v>166</v>
      </c>
      <c r="AE6" s="159"/>
      <c r="AF6" s="159"/>
      <c r="AG6" s="159"/>
      <c r="AH6" s="159"/>
      <c r="AI6" s="159"/>
      <c r="AJ6" s="159"/>
      <c r="AK6" s="159"/>
      <c r="AL6" s="159"/>
      <c r="AM6" s="160">
        <f aca="true" t="shared" si="3" ref="AM6:AM10">AE6+AF6+AG6+AH6+AI6+AJ6+AK6+AL6</f>
        <v>0</v>
      </c>
    </row>
    <row r="7" spans="1:39" ht="14.25">
      <c r="A7" s="147">
        <f>A6+1</f>
        <v>2</v>
      </c>
      <c r="B7" s="147"/>
      <c r="C7" s="148" t="s">
        <v>190</v>
      </c>
      <c r="D7" s="149">
        <v>50</v>
      </c>
      <c r="E7" s="150">
        <f aca="true" t="shared" si="4" ref="E7:E13">U7*AE$18+V7*AF$18+W7*AG$18+X7*AH$18+Y7*AI$18+Z7*AJ$18+AA7*AK$18+AB7*(AL$18+2)</f>
        <v>7314</v>
      </c>
      <c r="F7" s="151">
        <f aca="true" t="shared" si="5" ref="F7:F13">J7/D7</f>
        <v>318</v>
      </c>
      <c r="G7" s="152">
        <f aca="true" t="shared" si="6" ref="G7:G13">F7/4</f>
        <v>79.5</v>
      </c>
      <c r="H7" s="153"/>
      <c r="J7" s="154">
        <f t="shared" si="0"/>
        <v>15900</v>
      </c>
      <c r="K7" s="155"/>
      <c r="L7" s="156">
        <f>2!F60</f>
        <v>150</v>
      </c>
      <c r="M7" s="156">
        <f>L7</f>
        <v>150</v>
      </c>
      <c r="N7" s="156">
        <f>L7</f>
        <v>150</v>
      </c>
      <c r="O7" s="156">
        <f>L7</f>
        <v>150</v>
      </c>
      <c r="P7" s="156">
        <f>L7</f>
        <v>150</v>
      </c>
      <c r="Q7" s="156">
        <f t="shared" si="1"/>
        <v>150</v>
      </c>
      <c r="R7" s="156"/>
      <c r="S7" s="156"/>
      <c r="T7" s="145"/>
      <c r="U7" s="157">
        <v>69</v>
      </c>
      <c r="V7" s="157">
        <f>U7</f>
        <v>69</v>
      </c>
      <c r="W7" s="157">
        <f>U7</f>
        <v>69</v>
      </c>
      <c r="X7" s="157">
        <f>U7</f>
        <v>69</v>
      </c>
      <c r="Y7" s="157">
        <f>U7</f>
        <v>69</v>
      </c>
      <c r="Z7" s="157">
        <f t="shared" si="2"/>
        <v>69</v>
      </c>
      <c r="AA7" s="157"/>
      <c r="AB7" s="157"/>
      <c r="AD7" s="161" t="s">
        <v>167</v>
      </c>
      <c r="AE7" s="153"/>
      <c r="AF7" s="153"/>
      <c r="AG7" s="153"/>
      <c r="AH7" s="153"/>
      <c r="AI7" s="153"/>
      <c r="AJ7" s="153"/>
      <c r="AK7" s="153"/>
      <c r="AL7" s="153"/>
      <c r="AM7" s="162">
        <f t="shared" si="3"/>
        <v>0</v>
      </c>
    </row>
    <row r="8" spans="1:39" ht="14.25">
      <c r="A8" s="147">
        <f aca="true" t="shared" si="7" ref="A8">A7+1</f>
        <v>3</v>
      </c>
      <c r="B8" s="147"/>
      <c r="C8" s="148" t="s">
        <v>191</v>
      </c>
      <c r="D8" s="149">
        <v>30</v>
      </c>
      <c r="E8" s="150">
        <f t="shared" si="4"/>
        <v>4770</v>
      </c>
      <c r="F8" s="151">
        <f t="shared" si="5"/>
        <v>318</v>
      </c>
      <c r="G8" s="152">
        <f t="shared" si="6"/>
        <v>79.5</v>
      </c>
      <c r="H8" s="153"/>
      <c r="J8" s="154">
        <f t="shared" si="0"/>
        <v>9540</v>
      </c>
      <c r="K8" s="155"/>
      <c r="L8" s="156">
        <f>3!F44</f>
        <v>90</v>
      </c>
      <c r="M8" s="156">
        <f>L8</f>
        <v>90</v>
      </c>
      <c r="N8" s="156">
        <f>L8</f>
        <v>90</v>
      </c>
      <c r="O8" s="156">
        <f>L8</f>
        <v>90</v>
      </c>
      <c r="P8" s="156">
        <f>L8</f>
        <v>90</v>
      </c>
      <c r="Q8" s="156">
        <f t="shared" si="1"/>
        <v>90</v>
      </c>
      <c r="R8" s="156"/>
      <c r="S8" s="156"/>
      <c r="T8" s="145"/>
      <c r="U8" s="157">
        <v>45</v>
      </c>
      <c r="V8" s="157">
        <f>U8</f>
        <v>45</v>
      </c>
      <c r="W8" s="157">
        <f>U8</f>
        <v>45</v>
      </c>
      <c r="X8" s="157">
        <f>U8</f>
        <v>45</v>
      </c>
      <c r="Y8" s="157">
        <f>U8</f>
        <v>45</v>
      </c>
      <c r="Z8" s="157">
        <f t="shared" si="2"/>
        <v>45</v>
      </c>
      <c r="AA8" s="157"/>
      <c r="AB8" s="157"/>
      <c r="AD8" s="161" t="s">
        <v>168</v>
      </c>
      <c r="AE8" s="153"/>
      <c r="AF8" s="153"/>
      <c r="AG8" s="153"/>
      <c r="AH8" s="153"/>
      <c r="AI8" s="153"/>
      <c r="AJ8" s="153"/>
      <c r="AK8" s="153"/>
      <c r="AL8" s="153"/>
      <c r="AM8" s="162">
        <f t="shared" si="3"/>
        <v>0</v>
      </c>
    </row>
    <row r="9" spans="1:39" ht="14.25">
      <c r="A9" s="147">
        <v>4</v>
      </c>
      <c r="B9" s="147"/>
      <c r="C9" s="148" t="s">
        <v>192</v>
      </c>
      <c r="D9" s="149">
        <v>44.3</v>
      </c>
      <c r="E9" s="150">
        <f t="shared" si="4"/>
        <v>6996</v>
      </c>
      <c r="F9" s="151">
        <f t="shared" si="5"/>
        <v>317.99999999999994</v>
      </c>
      <c r="G9" s="152">
        <f t="shared" si="6"/>
        <v>79.49999999999999</v>
      </c>
      <c r="H9" s="153"/>
      <c r="J9" s="154">
        <f t="shared" si="0"/>
        <v>14087.399999999998</v>
      </c>
      <c r="K9" s="155"/>
      <c r="L9" s="156">
        <f>4!F58</f>
        <v>132.9</v>
      </c>
      <c r="M9" s="156">
        <f aca="true" t="shared" si="8" ref="M9:M13">L9</f>
        <v>132.9</v>
      </c>
      <c r="N9" s="156">
        <f aca="true" t="shared" si="9" ref="N9:N13">L9</f>
        <v>132.9</v>
      </c>
      <c r="O9" s="156">
        <f aca="true" t="shared" si="10" ref="O9:O13">L9</f>
        <v>132.9</v>
      </c>
      <c r="P9" s="156">
        <f aca="true" t="shared" si="11" ref="P9:P13">L9</f>
        <v>132.9</v>
      </c>
      <c r="Q9" s="156">
        <f t="shared" si="1"/>
        <v>132.9</v>
      </c>
      <c r="R9" s="156"/>
      <c r="S9" s="156"/>
      <c r="T9" s="145"/>
      <c r="U9" s="157">
        <v>66</v>
      </c>
      <c r="V9" s="157">
        <f aca="true" t="shared" si="12" ref="V9:V13">U9</f>
        <v>66</v>
      </c>
      <c r="W9" s="157">
        <f aca="true" t="shared" si="13" ref="W9:W13">U9</f>
        <v>66</v>
      </c>
      <c r="X9" s="157">
        <f aca="true" t="shared" si="14" ref="X9:X13">U9</f>
        <v>66</v>
      </c>
      <c r="Y9" s="157">
        <f aca="true" t="shared" si="15" ref="Y9:Y13">U9</f>
        <v>66</v>
      </c>
      <c r="Z9" s="157">
        <f t="shared" si="2"/>
        <v>66</v>
      </c>
      <c r="AA9" s="157"/>
      <c r="AB9" s="157"/>
      <c r="AD9" s="161" t="s">
        <v>169</v>
      </c>
      <c r="AE9" s="153"/>
      <c r="AF9" s="153"/>
      <c r="AG9" s="153"/>
      <c r="AH9" s="153"/>
      <c r="AI9" s="153"/>
      <c r="AJ9" s="153"/>
      <c r="AK9" s="153"/>
      <c r="AL9" s="153"/>
      <c r="AM9" s="162">
        <f t="shared" si="3"/>
        <v>0</v>
      </c>
    </row>
    <row r="10" spans="1:39" ht="14.25">
      <c r="A10" s="147">
        <v>5</v>
      </c>
      <c r="B10" s="147"/>
      <c r="C10" s="148" t="s">
        <v>193</v>
      </c>
      <c r="D10" s="149">
        <v>46.6</v>
      </c>
      <c r="E10" s="150">
        <f t="shared" si="4"/>
        <v>6042</v>
      </c>
      <c r="F10" s="151">
        <f t="shared" si="5"/>
        <v>318.00000000000006</v>
      </c>
      <c r="G10" s="152">
        <f t="shared" si="6"/>
        <v>79.50000000000001</v>
      </c>
      <c r="H10" s="153"/>
      <c r="J10" s="154">
        <f t="shared" si="0"/>
        <v>14818.800000000003</v>
      </c>
      <c r="K10" s="155"/>
      <c r="L10" s="156">
        <f>5!F52</f>
        <v>139.80000000000004</v>
      </c>
      <c r="M10" s="156">
        <f t="shared" si="8"/>
        <v>139.80000000000004</v>
      </c>
      <c r="N10" s="156">
        <f t="shared" si="9"/>
        <v>139.80000000000004</v>
      </c>
      <c r="O10" s="156">
        <f t="shared" si="10"/>
        <v>139.80000000000004</v>
      </c>
      <c r="P10" s="156">
        <f t="shared" si="11"/>
        <v>139.80000000000004</v>
      </c>
      <c r="Q10" s="156">
        <f t="shared" si="1"/>
        <v>139.80000000000004</v>
      </c>
      <c r="R10" s="156"/>
      <c r="S10" s="156"/>
      <c r="T10" s="145"/>
      <c r="U10" s="157">
        <v>57</v>
      </c>
      <c r="V10" s="157">
        <f t="shared" si="12"/>
        <v>57</v>
      </c>
      <c r="W10" s="157">
        <f t="shared" si="13"/>
        <v>57</v>
      </c>
      <c r="X10" s="157">
        <f t="shared" si="14"/>
        <v>57</v>
      </c>
      <c r="Y10" s="157">
        <f t="shared" si="15"/>
        <v>57</v>
      </c>
      <c r="Z10" s="157">
        <f t="shared" si="2"/>
        <v>57</v>
      </c>
      <c r="AA10" s="157"/>
      <c r="AB10" s="157"/>
      <c r="AD10" s="161" t="s">
        <v>170</v>
      </c>
      <c r="AE10" s="153"/>
      <c r="AF10" s="153"/>
      <c r="AG10" s="153"/>
      <c r="AH10" s="153"/>
      <c r="AI10" s="153"/>
      <c r="AJ10" s="153"/>
      <c r="AK10" s="153"/>
      <c r="AL10" s="153"/>
      <c r="AM10" s="162">
        <f t="shared" si="3"/>
        <v>0</v>
      </c>
    </row>
    <row r="11" spans="1:39" ht="14.25">
      <c r="A11" s="147">
        <v>6</v>
      </c>
      <c r="B11" s="147"/>
      <c r="C11" s="148" t="s">
        <v>194</v>
      </c>
      <c r="D11" s="149">
        <v>21.4</v>
      </c>
      <c r="E11" s="150">
        <f t="shared" si="4"/>
        <v>3816</v>
      </c>
      <c r="F11" s="151">
        <f t="shared" si="5"/>
        <v>318.00000000000006</v>
      </c>
      <c r="G11" s="152">
        <f t="shared" si="6"/>
        <v>79.50000000000001</v>
      </c>
      <c r="H11" s="153"/>
      <c r="J11" s="154">
        <f t="shared" si="0"/>
        <v>6805.200000000001</v>
      </c>
      <c r="K11" s="155"/>
      <c r="L11" s="156">
        <f>6!F38</f>
        <v>64.2</v>
      </c>
      <c r="M11" s="156">
        <f t="shared" si="8"/>
        <v>64.2</v>
      </c>
      <c r="N11" s="156">
        <f t="shared" si="9"/>
        <v>64.2</v>
      </c>
      <c r="O11" s="156">
        <f t="shared" si="10"/>
        <v>64.2</v>
      </c>
      <c r="P11" s="156">
        <f t="shared" si="11"/>
        <v>64.2</v>
      </c>
      <c r="Q11" s="156">
        <f t="shared" si="1"/>
        <v>64.2</v>
      </c>
      <c r="R11" s="156"/>
      <c r="S11" s="156"/>
      <c r="T11" s="145"/>
      <c r="U11" s="157">
        <v>36</v>
      </c>
      <c r="V11" s="157">
        <f t="shared" si="12"/>
        <v>36</v>
      </c>
      <c r="W11" s="157">
        <f t="shared" si="13"/>
        <v>36</v>
      </c>
      <c r="X11" s="157">
        <f t="shared" si="14"/>
        <v>36</v>
      </c>
      <c r="Y11" s="157">
        <f t="shared" si="15"/>
        <v>36</v>
      </c>
      <c r="Z11" s="157">
        <f t="shared" si="2"/>
        <v>36</v>
      </c>
      <c r="AA11" s="157"/>
      <c r="AB11" s="157"/>
      <c r="AD11" s="161" t="s">
        <v>171</v>
      </c>
      <c r="AE11" s="153"/>
      <c r="AF11" s="153"/>
      <c r="AG11" s="153"/>
      <c r="AH11" s="153"/>
      <c r="AI11" s="153"/>
      <c r="AJ11" s="153"/>
      <c r="AK11" s="153"/>
      <c r="AL11" s="153"/>
      <c r="AM11" s="162">
        <f>AE11+AF11+AG11+AH11+AI11+AJ11+AK11+AL11</f>
        <v>0</v>
      </c>
    </row>
    <row r="12" spans="1:39" ht="14.25">
      <c r="A12" s="147">
        <v>7</v>
      </c>
      <c r="B12" s="147"/>
      <c r="C12" s="148" t="s">
        <v>195</v>
      </c>
      <c r="D12" s="149">
        <v>38.5</v>
      </c>
      <c r="E12" s="150">
        <f t="shared" si="4"/>
        <v>6678</v>
      </c>
      <c r="F12" s="151">
        <f t="shared" si="5"/>
        <v>318</v>
      </c>
      <c r="G12" s="152">
        <f t="shared" si="6"/>
        <v>79.5</v>
      </c>
      <c r="H12" s="153"/>
      <c r="J12" s="154">
        <f t="shared" si="0"/>
        <v>12243</v>
      </c>
      <c r="K12" s="155"/>
      <c r="L12" s="156">
        <f>7!F32</f>
        <v>115.5</v>
      </c>
      <c r="M12" s="156">
        <f t="shared" si="8"/>
        <v>115.5</v>
      </c>
      <c r="N12" s="156">
        <f t="shared" si="9"/>
        <v>115.5</v>
      </c>
      <c r="O12" s="156">
        <f t="shared" si="10"/>
        <v>115.5</v>
      </c>
      <c r="P12" s="156">
        <f t="shared" si="11"/>
        <v>115.5</v>
      </c>
      <c r="Q12" s="156">
        <f t="shared" si="1"/>
        <v>115.5</v>
      </c>
      <c r="R12" s="156"/>
      <c r="S12" s="156"/>
      <c r="T12" s="145"/>
      <c r="U12" s="157">
        <v>63</v>
      </c>
      <c r="V12" s="157">
        <f t="shared" si="12"/>
        <v>63</v>
      </c>
      <c r="W12" s="157">
        <f t="shared" si="13"/>
        <v>63</v>
      </c>
      <c r="X12" s="157">
        <f t="shared" si="14"/>
        <v>63</v>
      </c>
      <c r="Y12" s="157">
        <f t="shared" si="15"/>
        <v>63</v>
      </c>
      <c r="Z12" s="157">
        <f t="shared" si="2"/>
        <v>63</v>
      </c>
      <c r="AA12" s="157"/>
      <c r="AB12" s="157"/>
      <c r="AD12" s="161" t="s">
        <v>172</v>
      </c>
      <c r="AE12" s="153"/>
      <c r="AF12" s="153"/>
      <c r="AG12" s="153"/>
      <c r="AH12" s="153"/>
      <c r="AI12" s="153"/>
      <c r="AJ12" s="153"/>
      <c r="AK12" s="153"/>
      <c r="AL12" s="153"/>
      <c r="AM12" s="162">
        <f aca="true" t="shared" si="16" ref="AM12:AM17">AE12+AF12+AG12+AH12+AI12+AJ12+AK12+AL12</f>
        <v>0</v>
      </c>
    </row>
    <row r="13" spans="1:39" ht="14.25">
      <c r="A13" s="147">
        <v>8</v>
      </c>
      <c r="B13" s="147"/>
      <c r="C13" s="148" t="s">
        <v>196</v>
      </c>
      <c r="D13" s="149">
        <v>55</v>
      </c>
      <c r="E13" s="150">
        <f t="shared" si="4"/>
        <v>8586</v>
      </c>
      <c r="F13" s="151">
        <f t="shared" si="5"/>
        <v>318</v>
      </c>
      <c r="G13" s="152">
        <f t="shared" si="6"/>
        <v>79.5</v>
      </c>
      <c r="H13" s="153"/>
      <c r="J13" s="154">
        <f t="shared" si="0"/>
        <v>17490</v>
      </c>
      <c r="K13" s="155"/>
      <c r="L13" s="156">
        <f>8!F70</f>
        <v>165</v>
      </c>
      <c r="M13" s="156">
        <f t="shared" si="8"/>
        <v>165</v>
      </c>
      <c r="N13" s="156">
        <f t="shared" si="9"/>
        <v>165</v>
      </c>
      <c r="O13" s="156">
        <f t="shared" si="10"/>
        <v>165</v>
      </c>
      <c r="P13" s="156">
        <f t="shared" si="11"/>
        <v>165</v>
      </c>
      <c r="Q13" s="156">
        <f t="shared" si="1"/>
        <v>165</v>
      </c>
      <c r="R13" s="156"/>
      <c r="S13" s="156"/>
      <c r="T13" s="145"/>
      <c r="U13" s="157">
        <v>81</v>
      </c>
      <c r="V13" s="157">
        <f t="shared" si="12"/>
        <v>81</v>
      </c>
      <c r="W13" s="157">
        <f t="shared" si="13"/>
        <v>81</v>
      </c>
      <c r="X13" s="157">
        <f t="shared" si="14"/>
        <v>81</v>
      </c>
      <c r="Y13" s="157">
        <f t="shared" si="15"/>
        <v>81</v>
      </c>
      <c r="Z13" s="157">
        <f t="shared" si="2"/>
        <v>81</v>
      </c>
      <c r="AA13" s="157"/>
      <c r="AB13" s="157"/>
      <c r="AD13" s="161" t="s">
        <v>173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22</v>
      </c>
      <c r="AK13" s="153">
        <v>4</v>
      </c>
      <c r="AL13" s="153">
        <v>5</v>
      </c>
      <c r="AM13" s="162">
        <f t="shared" si="16"/>
        <v>31</v>
      </c>
    </row>
    <row r="14" spans="1:39" ht="14.25">
      <c r="A14" s="147"/>
      <c r="B14" s="147"/>
      <c r="C14" s="148"/>
      <c r="D14" s="149"/>
      <c r="E14" s="150"/>
      <c r="F14" s="151"/>
      <c r="G14" s="152"/>
      <c r="H14" s="153"/>
      <c r="J14" s="154"/>
      <c r="K14" s="155"/>
      <c r="L14" s="156"/>
      <c r="M14" s="156"/>
      <c r="N14" s="156"/>
      <c r="O14" s="156"/>
      <c r="P14" s="156"/>
      <c r="Q14" s="156"/>
      <c r="R14" s="156"/>
      <c r="S14" s="156"/>
      <c r="T14" s="145"/>
      <c r="U14" s="157"/>
      <c r="V14" s="157"/>
      <c r="W14" s="157"/>
      <c r="X14" s="157"/>
      <c r="Y14" s="157"/>
      <c r="Z14" s="157"/>
      <c r="AA14" s="157"/>
      <c r="AB14" s="157"/>
      <c r="AD14" s="161" t="s">
        <v>174</v>
      </c>
      <c r="AE14" s="153">
        <v>4</v>
      </c>
      <c r="AF14" s="153">
        <v>4</v>
      </c>
      <c r="AG14" s="153">
        <v>4</v>
      </c>
      <c r="AH14" s="153">
        <v>5</v>
      </c>
      <c r="AI14" s="153">
        <v>5</v>
      </c>
      <c r="AJ14" s="153">
        <v>0</v>
      </c>
      <c r="AK14" s="153">
        <v>4</v>
      </c>
      <c r="AL14" s="153">
        <v>4</v>
      </c>
      <c r="AM14" s="162">
        <f t="shared" si="16"/>
        <v>30</v>
      </c>
    </row>
    <row r="15" spans="1:39" ht="14.25">
      <c r="A15" s="147"/>
      <c r="B15" s="147"/>
      <c r="C15" s="148"/>
      <c r="D15" s="149"/>
      <c r="E15" s="150"/>
      <c r="F15" s="151"/>
      <c r="G15" s="152"/>
      <c r="H15" s="153"/>
      <c r="J15" s="154"/>
      <c r="K15" s="155"/>
      <c r="L15" s="156"/>
      <c r="M15" s="156"/>
      <c r="N15" s="156"/>
      <c r="O15" s="156"/>
      <c r="P15" s="156"/>
      <c r="Q15" s="156"/>
      <c r="R15" s="156"/>
      <c r="S15" s="156"/>
      <c r="T15" s="145"/>
      <c r="U15" s="157"/>
      <c r="V15" s="157"/>
      <c r="W15" s="157"/>
      <c r="X15" s="157"/>
      <c r="Y15" s="157"/>
      <c r="Z15" s="157"/>
      <c r="AA15" s="157"/>
      <c r="AB15" s="157"/>
      <c r="AD15" s="161" t="s">
        <v>175</v>
      </c>
      <c r="AE15" s="153">
        <v>5</v>
      </c>
      <c r="AF15" s="153">
        <v>4</v>
      </c>
      <c r="AG15" s="153">
        <v>4</v>
      </c>
      <c r="AH15" s="153">
        <v>4</v>
      </c>
      <c r="AI15" s="153">
        <v>4</v>
      </c>
      <c r="AJ15" s="153">
        <v>0</v>
      </c>
      <c r="AK15" s="153">
        <v>5</v>
      </c>
      <c r="AL15" s="153">
        <v>5</v>
      </c>
      <c r="AM15" s="162">
        <f t="shared" si="16"/>
        <v>31</v>
      </c>
    </row>
    <row r="16" spans="1:39" ht="14.25">
      <c r="A16" s="147"/>
      <c r="B16" s="147"/>
      <c r="C16" s="148"/>
      <c r="D16" s="149"/>
      <c r="E16" s="150"/>
      <c r="F16" s="151"/>
      <c r="G16" s="152"/>
      <c r="H16" s="153"/>
      <c r="J16" s="154"/>
      <c r="K16" s="155"/>
      <c r="L16" s="156"/>
      <c r="M16" s="156"/>
      <c r="N16" s="156"/>
      <c r="O16" s="156"/>
      <c r="P16" s="156"/>
      <c r="Q16" s="156"/>
      <c r="R16" s="156"/>
      <c r="S16" s="156"/>
      <c r="T16" s="145"/>
      <c r="U16" s="157"/>
      <c r="V16" s="157"/>
      <c r="W16" s="157"/>
      <c r="X16" s="157"/>
      <c r="Y16" s="157"/>
      <c r="Z16" s="157"/>
      <c r="AA16" s="157"/>
      <c r="AB16" s="157"/>
      <c r="AD16" s="161" t="s">
        <v>176</v>
      </c>
      <c r="AE16" s="153">
        <v>4</v>
      </c>
      <c r="AF16" s="153">
        <v>4</v>
      </c>
      <c r="AG16" s="153">
        <v>5</v>
      </c>
      <c r="AH16" s="153">
        <v>4</v>
      </c>
      <c r="AI16" s="153">
        <v>3</v>
      </c>
      <c r="AJ16" s="153">
        <v>0</v>
      </c>
      <c r="AK16" s="153">
        <v>4</v>
      </c>
      <c r="AL16" s="153">
        <v>6</v>
      </c>
      <c r="AM16" s="162">
        <f t="shared" si="16"/>
        <v>30</v>
      </c>
    </row>
    <row r="17" spans="1:39" ht="13.5" thickBot="1">
      <c r="A17" s="147"/>
      <c r="B17" s="147"/>
      <c r="C17" s="148"/>
      <c r="D17" s="149"/>
      <c r="E17" s="150"/>
      <c r="F17" s="151"/>
      <c r="G17" s="152"/>
      <c r="H17" s="153"/>
      <c r="J17" s="154"/>
      <c r="K17" s="155"/>
      <c r="L17" s="156"/>
      <c r="M17" s="156"/>
      <c r="N17" s="156"/>
      <c r="O17" s="156"/>
      <c r="P17" s="156"/>
      <c r="Q17" s="156"/>
      <c r="R17" s="156"/>
      <c r="S17" s="156"/>
      <c r="T17" s="145"/>
      <c r="U17" s="157"/>
      <c r="V17" s="157"/>
      <c r="W17" s="157"/>
      <c r="X17" s="157"/>
      <c r="Y17" s="157"/>
      <c r="Z17" s="157"/>
      <c r="AA17" s="157"/>
      <c r="AB17" s="157"/>
      <c r="AD17" s="163" t="s">
        <v>177</v>
      </c>
      <c r="AE17" s="139">
        <v>3</v>
      </c>
      <c r="AF17" s="139">
        <v>3</v>
      </c>
      <c r="AG17" s="139">
        <v>3</v>
      </c>
      <c r="AH17" s="139">
        <v>4</v>
      </c>
      <c r="AI17" s="139">
        <v>3</v>
      </c>
      <c r="AJ17" s="139">
        <v>5</v>
      </c>
      <c r="AK17" s="139">
        <v>5</v>
      </c>
      <c r="AL17" s="139">
        <v>5</v>
      </c>
      <c r="AM17" s="164">
        <f t="shared" si="16"/>
        <v>31</v>
      </c>
    </row>
    <row r="18" spans="1:39" ht="14.25">
      <c r="A18" s="147"/>
      <c r="B18" s="147"/>
      <c r="C18" s="148"/>
      <c r="D18" s="149"/>
      <c r="E18" s="150"/>
      <c r="F18" s="151"/>
      <c r="G18" s="152"/>
      <c r="H18" s="153"/>
      <c r="J18" s="154"/>
      <c r="K18" s="155"/>
      <c r="L18" s="156"/>
      <c r="M18" s="156"/>
      <c r="N18" s="156"/>
      <c r="O18" s="156"/>
      <c r="P18" s="156"/>
      <c r="Q18" s="156"/>
      <c r="R18" s="156"/>
      <c r="S18" s="156"/>
      <c r="T18" s="145"/>
      <c r="U18" s="157"/>
      <c r="V18" s="157"/>
      <c r="W18" s="157"/>
      <c r="X18" s="157"/>
      <c r="Y18" s="157"/>
      <c r="Z18" s="157"/>
      <c r="AA18" s="157"/>
      <c r="AB18" s="157"/>
      <c r="AE18" s="165">
        <f>SUM(AE6:AE17)</f>
        <v>16</v>
      </c>
      <c r="AF18" s="165">
        <f aca="true" t="shared" si="17" ref="AF18:AM18">SUM(AF6:AF17)</f>
        <v>15</v>
      </c>
      <c r="AG18" s="165">
        <f t="shared" si="17"/>
        <v>16</v>
      </c>
      <c r="AH18" s="165">
        <f t="shared" si="17"/>
        <v>17</v>
      </c>
      <c r="AI18" s="165">
        <f t="shared" si="17"/>
        <v>15</v>
      </c>
      <c r="AJ18" s="165">
        <f t="shared" si="17"/>
        <v>27</v>
      </c>
      <c r="AK18" s="165">
        <f t="shared" si="17"/>
        <v>22</v>
      </c>
      <c r="AL18" s="165">
        <f t="shared" si="17"/>
        <v>25</v>
      </c>
      <c r="AM18" s="165">
        <f t="shared" si="17"/>
        <v>153</v>
      </c>
    </row>
    <row r="19" spans="1:28" ht="14.25">
      <c r="A19" s="147"/>
      <c r="B19" s="147"/>
      <c r="C19" s="148"/>
      <c r="D19" s="149"/>
      <c r="E19" s="150"/>
      <c r="F19" s="151"/>
      <c r="G19" s="152"/>
      <c r="H19" s="153"/>
      <c r="J19" s="154"/>
      <c r="K19" s="155"/>
      <c r="L19" s="156"/>
      <c r="M19" s="156"/>
      <c r="N19" s="156"/>
      <c r="O19" s="156"/>
      <c r="P19" s="156"/>
      <c r="Q19" s="156"/>
      <c r="R19" s="156"/>
      <c r="S19" s="156"/>
      <c r="T19" s="145"/>
      <c r="U19" s="157"/>
      <c r="V19" s="157"/>
      <c r="W19" s="157"/>
      <c r="X19" s="157"/>
      <c r="Y19" s="157"/>
      <c r="Z19" s="157"/>
      <c r="AA19" s="157"/>
      <c r="AB19" s="157"/>
    </row>
    <row r="20" spans="1:28" ht="14.25">
      <c r="A20" s="147"/>
      <c r="B20" s="147"/>
      <c r="C20" s="166"/>
      <c r="D20" s="149"/>
      <c r="E20" s="150"/>
      <c r="F20" s="151"/>
      <c r="G20" s="152"/>
      <c r="H20" s="153"/>
      <c r="J20" s="154"/>
      <c r="K20" s="155"/>
      <c r="L20" s="156"/>
      <c r="M20" s="156"/>
      <c r="N20" s="156"/>
      <c r="O20" s="156"/>
      <c r="P20" s="156"/>
      <c r="Q20" s="156"/>
      <c r="R20" s="156"/>
      <c r="S20" s="156"/>
      <c r="T20" s="145"/>
      <c r="U20" s="157"/>
      <c r="V20" s="157"/>
      <c r="W20" s="157"/>
      <c r="X20" s="157"/>
      <c r="Y20" s="157"/>
      <c r="Z20" s="157"/>
      <c r="AA20" s="157"/>
      <c r="AB20" s="157"/>
    </row>
    <row r="21" spans="1:28" ht="14.25">
      <c r="A21" s="147"/>
      <c r="B21" s="147"/>
      <c r="C21" s="167"/>
      <c r="D21" s="149"/>
      <c r="E21" s="150"/>
      <c r="F21" s="151"/>
      <c r="G21" s="152"/>
      <c r="H21" s="153"/>
      <c r="J21" s="154"/>
      <c r="K21" s="155"/>
      <c r="L21" s="156"/>
      <c r="M21" s="156"/>
      <c r="N21" s="156"/>
      <c r="O21" s="156"/>
      <c r="P21" s="156"/>
      <c r="Q21" s="156"/>
      <c r="R21" s="156"/>
      <c r="S21" s="156"/>
      <c r="T21" s="145"/>
      <c r="U21" s="157"/>
      <c r="V21" s="157"/>
      <c r="W21" s="157"/>
      <c r="X21" s="157"/>
      <c r="Y21" s="157"/>
      <c r="Z21" s="157"/>
      <c r="AA21" s="157"/>
      <c r="AB21" s="157"/>
    </row>
    <row r="22" spans="1:28" ht="14.25">
      <c r="A22" s="168"/>
      <c r="B22" s="168"/>
      <c r="C22" s="169" t="s">
        <v>178</v>
      </c>
      <c r="D22" s="170">
        <f>SUM(D6:D21)</f>
        <v>323.7</v>
      </c>
      <c r="E22" s="150">
        <f>SUM(E6:E21)</f>
        <v>51198</v>
      </c>
      <c r="F22" s="151">
        <f>SUM(F6:F21)</f>
        <v>2544</v>
      </c>
      <c r="G22" s="151"/>
      <c r="H22" s="171"/>
      <c r="J22" s="172">
        <f>SUM(J6:J21)</f>
        <v>102936.6</v>
      </c>
      <c r="K22" s="155"/>
      <c r="L22" s="173"/>
      <c r="M22" s="173"/>
      <c r="N22" s="173"/>
      <c r="O22" s="173"/>
      <c r="P22" s="173"/>
      <c r="Q22" s="173"/>
      <c r="R22" s="173"/>
      <c r="S22" s="173"/>
      <c r="U22" s="169"/>
      <c r="V22" s="169"/>
      <c r="W22" s="169"/>
      <c r="X22" s="169"/>
      <c r="Y22" s="169"/>
      <c r="Z22" s="169"/>
      <c r="AA22" s="169"/>
      <c r="AB22" s="169"/>
    </row>
    <row r="23" spans="1:38" ht="14.25">
      <c r="A23" s="168"/>
      <c r="B23" s="168"/>
      <c r="AD23" s="136" t="s">
        <v>173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22</v>
      </c>
      <c r="AK23" s="136">
        <v>4</v>
      </c>
      <c r="AL23" s="136">
        <v>5</v>
      </c>
    </row>
    <row r="24" ht="14.25">
      <c r="J24" s="174"/>
    </row>
    <row r="25" spans="10:38" ht="14.25">
      <c r="J25" s="174"/>
      <c r="AD25" s="136" t="s">
        <v>174</v>
      </c>
      <c r="AE25" s="136">
        <v>4</v>
      </c>
      <c r="AF25" s="136">
        <v>4</v>
      </c>
      <c r="AG25" s="136">
        <v>4</v>
      </c>
      <c r="AH25" s="136">
        <v>5</v>
      </c>
      <c r="AI25" s="136">
        <v>5</v>
      </c>
      <c r="AJ25" s="136">
        <v>0</v>
      </c>
      <c r="AK25" s="136">
        <v>4</v>
      </c>
      <c r="AL25" s="136">
        <v>4</v>
      </c>
    </row>
  </sheetData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zoomScale="118" zoomScaleNormal="118" workbookViewId="0" topLeftCell="A1">
      <selection activeCell="S21" sqref="S21"/>
    </sheetView>
  </sheetViews>
  <sheetFormatPr defaultColWidth="8.796875" defaultRowHeight="14.25"/>
  <cols>
    <col min="1" max="1" width="1.69921875" style="1" customWidth="1"/>
    <col min="2" max="2" width="21.1992187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4.69921875" style="1" customWidth="1"/>
    <col min="15" max="15" width="3" style="178" customWidth="1"/>
    <col min="16" max="16" width="7.09765625" style="1" customWidth="1"/>
    <col min="17" max="17" width="6.5" style="1" customWidth="1"/>
    <col min="18" max="18" width="4.59765625" style="1" customWidth="1"/>
    <col min="19" max="19" width="5.69921875" style="1" customWidth="1"/>
    <col min="20" max="26" width="4" style="1" customWidth="1"/>
    <col min="27" max="27" width="5.19921875" style="1" customWidth="1"/>
    <col min="28" max="28" width="13.69921875" style="1" customWidth="1"/>
    <col min="29" max="29" width="12.69921875" style="1" customWidth="1"/>
    <col min="30" max="30" width="13.09765625" style="1" customWidth="1"/>
    <col min="31" max="34" width="4" style="1" customWidth="1"/>
    <col min="35" max="35" width="5.09765625" style="1" customWidth="1"/>
    <col min="36" max="36" width="4" style="1" customWidth="1"/>
    <col min="37" max="37" width="4.69921875" style="1" customWidth="1"/>
    <col min="38" max="38" width="4" style="1" customWidth="1"/>
    <col min="39" max="39" width="4.5" style="1" customWidth="1"/>
    <col min="40" max="1025" width="10.69921875" style="1" customWidth="1"/>
    <col min="102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D2" s="1" t="s">
        <v>2</v>
      </c>
      <c r="J2" s="1" t="s">
        <v>3</v>
      </c>
    </row>
    <row r="3" spans="4:10" ht="12.75" customHeight="1">
      <c r="D3" s="1" t="s">
        <v>203</v>
      </c>
      <c r="J3" s="1" t="s">
        <v>4</v>
      </c>
    </row>
    <row r="4" spans="2:15" ht="11.25" customHeight="1">
      <c r="B4" s="4" t="s">
        <v>94</v>
      </c>
      <c r="C4" s="4"/>
      <c r="D4" s="4"/>
      <c r="E4" s="2"/>
      <c r="F4" s="2"/>
      <c r="G4" s="2"/>
      <c r="H4" s="2"/>
      <c r="J4" s="1" t="s">
        <v>5</v>
      </c>
      <c r="O4" s="1"/>
    </row>
    <row r="5" spans="5:15" ht="11.25" customHeight="1">
      <c r="E5" s="2"/>
      <c r="F5" s="2"/>
      <c r="G5" s="2"/>
      <c r="H5" s="2"/>
      <c r="O5" s="1"/>
    </row>
    <row r="6" spans="1:15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  <c r="O6" s="1"/>
    </row>
    <row r="7" spans="1:15" ht="11.25" customHeight="1">
      <c r="A7" s="5" t="s">
        <v>14</v>
      </c>
      <c r="B7" s="10" t="s">
        <v>63</v>
      </c>
      <c r="C7" s="7"/>
      <c r="D7" s="11">
        <v>0</v>
      </c>
      <c r="E7" s="6"/>
      <c r="F7" s="6"/>
      <c r="G7" s="12">
        <v>0.2743055555555555</v>
      </c>
      <c r="H7" s="6" t="s">
        <v>87</v>
      </c>
      <c r="I7" s="6"/>
      <c r="J7" s="6"/>
      <c r="K7" s="5"/>
      <c r="L7" s="1" t="s">
        <v>45</v>
      </c>
      <c r="O7" s="1"/>
    </row>
    <row r="8" spans="1:15" ht="11.25" customHeight="1">
      <c r="A8" s="5"/>
      <c r="B8" s="10" t="s">
        <v>20</v>
      </c>
      <c r="C8" s="7">
        <v>2.7</v>
      </c>
      <c r="D8" s="11">
        <v>2.7</v>
      </c>
      <c r="E8" s="6">
        <v>4</v>
      </c>
      <c r="F8" s="11">
        <f>C8*60/E8</f>
        <v>40.5</v>
      </c>
      <c r="G8" s="12">
        <f>G7+TIME(0,E8,0)</f>
        <v>0.2770833333333333</v>
      </c>
      <c r="H8" s="6" t="s">
        <v>87</v>
      </c>
      <c r="I8" s="6"/>
      <c r="J8" s="6"/>
      <c r="K8" s="6"/>
      <c r="L8" s="1" t="s">
        <v>28</v>
      </c>
      <c r="O8" s="1"/>
    </row>
    <row r="9" spans="1:15" ht="11.25" customHeight="1">
      <c r="A9" s="5"/>
      <c r="B9" s="13" t="s">
        <v>32</v>
      </c>
      <c r="C9" s="7">
        <v>4</v>
      </c>
      <c r="D9" s="11">
        <f>D8+C9</f>
        <v>6.7</v>
      </c>
      <c r="E9" s="6">
        <v>5</v>
      </c>
      <c r="F9" s="11">
        <f aca="true" t="shared" si="0" ref="F9:F29">C9*60/E9</f>
        <v>48</v>
      </c>
      <c r="G9" s="12">
        <f>G8+TIME(0,E9,0)</f>
        <v>0.2805555555555555</v>
      </c>
      <c r="H9" s="6" t="s">
        <v>87</v>
      </c>
      <c r="I9" s="14"/>
      <c r="J9" s="14"/>
      <c r="K9" s="15"/>
      <c r="L9" s="1" t="s">
        <v>32</v>
      </c>
      <c r="O9" s="1"/>
    </row>
    <row r="10" spans="1:15" ht="11.25" customHeight="1">
      <c r="A10" s="5"/>
      <c r="B10" s="13" t="s">
        <v>33</v>
      </c>
      <c r="C10" s="7">
        <v>1.5</v>
      </c>
      <c r="D10" s="11">
        <f aca="true" t="shared" si="1" ref="D10:D25">D9+C10</f>
        <v>8.2</v>
      </c>
      <c r="E10" s="6">
        <v>4</v>
      </c>
      <c r="F10" s="11">
        <f t="shared" si="0"/>
        <v>22.5</v>
      </c>
      <c r="G10" s="12">
        <f aca="true" t="shared" si="2" ref="G10:G29">G9+TIME(0,E10,0)</f>
        <v>0.28333333333333327</v>
      </c>
      <c r="H10" s="6" t="s">
        <v>87</v>
      </c>
      <c r="I10" s="14"/>
      <c r="J10" s="14"/>
      <c r="K10" s="15"/>
      <c r="L10" s="1" t="str">
        <f>B10</f>
        <v>Wojny</v>
      </c>
      <c r="O10" s="1"/>
    </row>
    <row r="11" spans="1:15" ht="11.25" customHeight="1">
      <c r="A11" s="5"/>
      <c r="B11" s="13" t="s">
        <v>34</v>
      </c>
      <c r="C11" s="7">
        <v>2.8</v>
      </c>
      <c r="D11" s="11">
        <f>D10+C11</f>
        <v>11</v>
      </c>
      <c r="E11" s="6">
        <v>5</v>
      </c>
      <c r="F11" s="11">
        <f t="shared" si="0"/>
        <v>33.6</v>
      </c>
      <c r="G11" s="12">
        <f t="shared" si="2"/>
        <v>0.2868055555555555</v>
      </c>
      <c r="H11" s="6" t="s">
        <v>87</v>
      </c>
      <c r="I11" s="8"/>
      <c r="J11" s="14"/>
      <c r="K11" s="15"/>
      <c r="L11" s="1" t="str">
        <f>B11</f>
        <v>Włosty</v>
      </c>
      <c r="O11" s="1"/>
    </row>
    <row r="12" spans="1:15" ht="11.25" customHeight="1">
      <c r="A12" s="5"/>
      <c r="B12" s="13" t="s">
        <v>35</v>
      </c>
      <c r="C12" s="7">
        <v>4.4</v>
      </c>
      <c r="D12" s="11">
        <f>D11+C12</f>
        <v>15.4</v>
      </c>
      <c r="E12" s="6">
        <v>5</v>
      </c>
      <c r="F12" s="11">
        <f t="shared" si="0"/>
        <v>52.8</v>
      </c>
      <c r="G12" s="12">
        <f t="shared" si="2"/>
        <v>0.2902777777777777</v>
      </c>
      <c r="H12" s="6" t="s">
        <v>87</v>
      </c>
      <c r="I12" s="8"/>
      <c r="J12" s="14"/>
      <c r="K12" s="15"/>
      <c r="L12" s="1" t="str">
        <f>B12</f>
        <v>Lipińskie</v>
      </c>
      <c r="O12" s="1"/>
    </row>
    <row r="13" spans="1:15" ht="11.25" customHeight="1">
      <c r="A13" s="5"/>
      <c r="B13" s="13" t="s">
        <v>36</v>
      </c>
      <c r="C13" s="7">
        <v>1.6</v>
      </c>
      <c r="D13" s="11">
        <f t="shared" si="1"/>
        <v>17</v>
      </c>
      <c r="E13" s="6">
        <v>3</v>
      </c>
      <c r="F13" s="11">
        <f t="shared" si="0"/>
        <v>32</v>
      </c>
      <c r="G13" s="12">
        <f t="shared" si="2"/>
        <v>0.292361111111111</v>
      </c>
      <c r="H13" s="6" t="s">
        <v>87</v>
      </c>
      <c r="I13" s="8"/>
      <c r="J13" s="14"/>
      <c r="K13" s="15"/>
      <c r="L13" s="1" t="str">
        <f aca="true" t="shared" si="3" ref="L13:L14">B13</f>
        <v>Dmusy</v>
      </c>
      <c r="O13" s="1"/>
    </row>
    <row r="14" spans="1:15" ht="11.25" customHeight="1">
      <c r="A14" s="5"/>
      <c r="B14" s="13" t="s">
        <v>35</v>
      </c>
      <c r="C14" s="7">
        <v>1.6</v>
      </c>
      <c r="D14" s="11">
        <f t="shared" si="1"/>
        <v>18.6</v>
      </c>
      <c r="E14" s="6">
        <v>3</v>
      </c>
      <c r="F14" s="11">
        <f t="shared" si="0"/>
        <v>32</v>
      </c>
      <c r="G14" s="12">
        <f t="shared" si="2"/>
        <v>0.29444444444444434</v>
      </c>
      <c r="H14" s="6" t="s">
        <v>87</v>
      </c>
      <c r="I14" s="8"/>
      <c r="J14" s="14"/>
      <c r="K14" s="15"/>
      <c r="L14" s="1" t="str">
        <f t="shared" si="3"/>
        <v>Lipińskie</v>
      </c>
      <c r="O14" s="1"/>
    </row>
    <row r="15" spans="1:15" ht="11.25" customHeight="1">
      <c r="A15" s="5"/>
      <c r="B15" s="13" t="s">
        <v>37</v>
      </c>
      <c r="C15" s="7">
        <v>2.8</v>
      </c>
      <c r="D15" s="11">
        <f t="shared" si="1"/>
        <v>21.400000000000002</v>
      </c>
      <c r="E15" s="6">
        <v>4</v>
      </c>
      <c r="F15" s="11">
        <f t="shared" si="0"/>
        <v>42</v>
      </c>
      <c r="G15" s="12">
        <f t="shared" si="2"/>
        <v>0.2972222222222221</v>
      </c>
      <c r="H15" s="6" t="s">
        <v>87</v>
      </c>
      <c r="I15" s="8" t="s">
        <v>16</v>
      </c>
      <c r="J15" s="14"/>
      <c r="K15" s="15"/>
      <c r="L15" s="1" t="s">
        <v>108</v>
      </c>
      <c r="O15" s="1"/>
    </row>
    <row r="16" spans="1:15" ht="11.25" customHeight="1">
      <c r="A16" s="5"/>
      <c r="B16" s="13" t="s">
        <v>38</v>
      </c>
      <c r="C16" s="7">
        <v>2.4</v>
      </c>
      <c r="D16" s="11">
        <f t="shared" si="1"/>
        <v>23.8</v>
      </c>
      <c r="E16" s="6">
        <v>4</v>
      </c>
      <c r="F16" s="11">
        <f t="shared" si="0"/>
        <v>36</v>
      </c>
      <c r="G16" s="12">
        <f t="shared" si="2"/>
        <v>0.2999999999999999</v>
      </c>
      <c r="H16" s="6" t="s">
        <v>87</v>
      </c>
      <c r="I16" s="8" t="s">
        <v>16</v>
      </c>
      <c r="J16" s="14"/>
      <c r="K16" s="15"/>
      <c r="L16" s="1" t="str">
        <f>B16</f>
        <v>Rogale Wielkie</v>
      </c>
      <c r="O16" s="1"/>
    </row>
    <row r="17" spans="1:15" ht="11.25" customHeight="1">
      <c r="A17" s="5"/>
      <c r="B17" s="13" t="s">
        <v>39</v>
      </c>
      <c r="C17" s="7">
        <v>2.3</v>
      </c>
      <c r="D17" s="11">
        <f t="shared" si="1"/>
        <v>26.1</v>
      </c>
      <c r="E17" s="6">
        <v>4</v>
      </c>
      <c r="F17" s="11">
        <f t="shared" si="0"/>
        <v>34.5</v>
      </c>
      <c r="G17" s="12">
        <f t="shared" si="2"/>
        <v>0.30277777777777765</v>
      </c>
      <c r="H17" s="6" t="s">
        <v>87</v>
      </c>
      <c r="I17" s="14"/>
      <c r="J17" s="14"/>
      <c r="K17" s="15"/>
      <c r="L17" s="1" t="str">
        <f>B17</f>
        <v>Sokoły Jeziorne</v>
      </c>
      <c r="O17" s="1"/>
    </row>
    <row r="18" spans="1:15" ht="11.25" customHeight="1">
      <c r="A18" s="5"/>
      <c r="B18" s="13" t="s">
        <v>39</v>
      </c>
      <c r="C18" s="7">
        <v>0.6</v>
      </c>
      <c r="D18" s="11">
        <f t="shared" si="1"/>
        <v>26.700000000000003</v>
      </c>
      <c r="E18" s="6">
        <v>2</v>
      </c>
      <c r="F18" s="11">
        <f t="shared" si="0"/>
        <v>18</v>
      </c>
      <c r="G18" s="12">
        <f t="shared" si="2"/>
        <v>0.30416666666666653</v>
      </c>
      <c r="H18" s="6" t="s">
        <v>87</v>
      </c>
      <c r="I18" s="14"/>
      <c r="J18" s="14"/>
      <c r="K18" s="15"/>
      <c r="L18" s="1" t="str">
        <f aca="true" t="shared" si="4" ref="L18:L20">B18</f>
        <v>Sokoły Jeziorne</v>
      </c>
      <c r="O18" s="1"/>
    </row>
    <row r="19" spans="1:15" ht="11.25" customHeight="1">
      <c r="A19" s="5"/>
      <c r="B19" s="13" t="s">
        <v>39</v>
      </c>
      <c r="C19" s="7">
        <v>0.6</v>
      </c>
      <c r="D19" s="11">
        <f t="shared" si="1"/>
        <v>27.300000000000004</v>
      </c>
      <c r="E19" s="6">
        <v>2</v>
      </c>
      <c r="F19" s="11">
        <f t="shared" si="0"/>
        <v>18</v>
      </c>
      <c r="G19" s="12">
        <f t="shared" si="2"/>
        <v>0.3055555555555554</v>
      </c>
      <c r="H19" s="6" t="s">
        <v>87</v>
      </c>
      <c r="I19" s="14"/>
      <c r="J19" s="14"/>
      <c r="K19" s="15"/>
      <c r="L19" s="1" t="str">
        <f t="shared" si="4"/>
        <v>Sokoły Jeziorne</v>
      </c>
      <c r="O19" s="1"/>
    </row>
    <row r="20" spans="1:15" ht="11.25" customHeight="1">
      <c r="A20" s="5"/>
      <c r="B20" s="13" t="s">
        <v>38</v>
      </c>
      <c r="C20" s="7">
        <v>2.3</v>
      </c>
      <c r="D20" s="11">
        <f t="shared" si="1"/>
        <v>29.600000000000005</v>
      </c>
      <c r="E20" s="6">
        <v>4</v>
      </c>
      <c r="F20" s="11">
        <f t="shared" si="0"/>
        <v>34.5</v>
      </c>
      <c r="G20" s="12">
        <f t="shared" si="2"/>
        <v>0.3083333333333332</v>
      </c>
      <c r="H20" s="6" t="s">
        <v>87</v>
      </c>
      <c r="I20" s="8"/>
      <c r="J20" s="14"/>
      <c r="K20" s="15"/>
      <c r="L20" s="1" t="str">
        <f t="shared" si="4"/>
        <v>Rogale Wielkie</v>
      </c>
      <c r="O20" s="1"/>
    </row>
    <row r="21" spans="1:15" ht="11.25" customHeight="1">
      <c r="A21" s="5"/>
      <c r="B21" s="10" t="s">
        <v>37</v>
      </c>
      <c r="C21" s="7">
        <v>2.4</v>
      </c>
      <c r="D21" s="11">
        <f t="shared" si="1"/>
        <v>32.00000000000001</v>
      </c>
      <c r="E21" s="6">
        <v>4</v>
      </c>
      <c r="F21" s="11">
        <f t="shared" si="0"/>
        <v>36</v>
      </c>
      <c r="G21" s="12">
        <f t="shared" si="2"/>
        <v>0.31111111111111095</v>
      </c>
      <c r="H21" s="6" t="s">
        <v>87</v>
      </c>
      <c r="I21" s="8"/>
      <c r="J21" s="14"/>
      <c r="K21" s="15"/>
      <c r="L21" s="1" t="s">
        <v>108</v>
      </c>
      <c r="O21" s="1"/>
    </row>
    <row r="22" spans="1:15" ht="11.25" customHeight="1">
      <c r="A22" s="5"/>
      <c r="B22" s="10" t="s">
        <v>35</v>
      </c>
      <c r="C22" s="7">
        <v>2.8</v>
      </c>
      <c r="D22" s="11">
        <f t="shared" si="1"/>
        <v>34.800000000000004</v>
      </c>
      <c r="E22" s="6">
        <v>4</v>
      </c>
      <c r="F22" s="11">
        <f t="shared" si="0"/>
        <v>42</v>
      </c>
      <c r="G22" s="12">
        <f t="shared" si="2"/>
        <v>0.3138888888888887</v>
      </c>
      <c r="H22" s="6" t="s">
        <v>87</v>
      </c>
      <c r="I22" s="8"/>
      <c r="J22" s="14"/>
      <c r="K22" s="15"/>
      <c r="L22" s="1" t="str">
        <f>B22</f>
        <v>Lipińskie</v>
      </c>
      <c r="O22" s="1"/>
    </row>
    <row r="23" spans="1:15" ht="11.25" customHeight="1">
      <c r="A23" s="5"/>
      <c r="B23" s="10" t="s">
        <v>36</v>
      </c>
      <c r="C23" s="7">
        <v>1.6</v>
      </c>
      <c r="D23" s="11">
        <f t="shared" si="1"/>
        <v>36.400000000000006</v>
      </c>
      <c r="E23" s="6">
        <v>2</v>
      </c>
      <c r="F23" s="11">
        <f t="shared" si="0"/>
        <v>48</v>
      </c>
      <c r="G23" s="12">
        <f t="shared" si="2"/>
        <v>0.3152777777777776</v>
      </c>
      <c r="H23" s="6" t="s">
        <v>87</v>
      </c>
      <c r="I23" s="8"/>
      <c r="J23" s="14"/>
      <c r="K23" s="15"/>
      <c r="L23" s="1" t="str">
        <f>B23</f>
        <v>Dmusy</v>
      </c>
      <c r="O23" s="1"/>
    </row>
    <row r="24" spans="1:15" ht="11.25" customHeight="1">
      <c r="A24" s="5"/>
      <c r="B24" s="10" t="s">
        <v>40</v>
      </c>
      <c r="C24" s="7">
        <v>3.2</v>
      </c>
      <c r="D24" s="11">
        <f t="shared" si="1"/>
        <v>39.60000000000001</v>
      </c>
      <c r="E24" s="6">
        <v>4</v>
      </c>
      <c r="F24" s="11">
        <f t="shared" si="0"/>
        <v>48</v>
      </c>
      <c r="G24" s="12">
        <f t="shared" si="2"/>
        <v>0.31805555555555537</v>
      </c>
      <c r="H24" s="6" t="s">
        <v>87</v>
      </c>
      <c r="I24" s="7"/>
      <c r="J24" s="14"/>
      <c r="K24" s="17"/>
      <c r="L24" s="1" t="str">
        <f aca="true" t="shared" si="5" ref="L24:L25">B24</f>
        <v>Lisy</v>
      </c>
      <c r="O24" s="1"/>
    </row>
    <row r="25" spans="1:15" ht="11.25" customHeight="1">
      <c r="A25" s="5"/>
      <c r="B25" s="10" t="s">
        <v>41</v>
      </c>
      <c r="C25" s="7">
        <v>2.2</v>
      </c>
      <c r="D25" s="11">
        <f t="shared" si="1"/>
        <v>41.80000000000001</v>
      </c>
      <c r="E25" s="6">
        <v>3</v>
      </c>
      <c r="F25" s="11">
        <f t="shared" si="0"/>
        <v>44</v>
      </c>
      <c r="G25" s="12">
        <f t="shared" si="2"/>
        <v>0.3201388888888887</v>
      </c>
      <c r="H25" s="6" t="s">
        <v>87</v>
      </c>
      <c r="I25" s="14"/>
      <c r="J25" s="14"/>
      <c r="K25" s="15"/>
      <c r="L25" s="1" t="str">
        <f t="shared" si="5"/>
        <v>Kruszewo</v>
      </c>
      <c r="O25" s="1"/>
    </row>
    <row r="26" spans="1:15" ht="11.25" customHeight="1">
      <c r="A26" s="5"/>
      <c r="B26" s="10" t="s">
        <v>42</v>
      </c>
      <c r="C26" s="7">
        <v>4.9</v>
      </c>
      <c r="D26" s="11">
        <f>D25+C26</f>
        <v>46.70000000000001</v>
      </c>
      <c r="E26" s="6">
        <v>4</v>
      </c>
      <c r="F26" s="11">
        <f t="shared" si="0"/>
        <v>73.5</v>
      </c>
      <c r="G26" s="12">
        <f t="shared" si="2"/>
        <v>0.32291666666666646</v>
      </c>
      <c r="H26" s="6" t="s">
        <v>87</v>
      </c>
      <c r="I26" s="7"/>
      <c r="J26" s="14"/>
      <c r="K26" s="8"/>
      <c r="L26" s="1" t="s">
        <v>42</v>
      </c>
      <c r="O26" s="1"/>
    </row>
    <row r="27" spans="1:15" ht="11.25" customHeight="1">
      <c r="A27" s="5"/>
      <c r="B27" s="10" t="s">
        <v>63</v>
      </c>
      <c r="C27" s="7">
        <v>2.9</v>
      </c>
      <c r="D27" s="11">
        <f aca="true" t="shared" si="6" ref="D27:D29">D26+C27</f>
        <v>49.60000000000001</v>
      </c>
      <c r="E27" s="6">
        <v>3</v>
      </c>
      <c r="F27" s="11">
        <f t="shared" si="0"/>
        <v>58</v>
      </c>
      <c r="G27" s="12">
        <f t="shared" si="2"/>
        <v>0.3249999999999998</v>
      </c>
      <c r="H27" s="6" t="s">
        <v>87</v>
      </c>
      <c r="I27" s="7"/>
      <c r="J27" s="14"/>
      <c r="K27" s="8"/>
      <c r="L27" s="1" t="s">
        <v>45</v>
      </c>
      <c r="M27" s="63" t="s">
        <v>117</v>
      </c>
      <c r="O27" s="1"/>
    </row>
    <row r="28" spans="1:15" ht="11.25" customHeight="1">
      <c r="A28" s="5"/>
      <c r="B28" s="10" t="s">
        <v>43</v>
      </c>
      <c r="C28" s="7">
        <v>0.2</v>
      </c>
      <c r="D28" s="11">
        <f t="shared" si="6"/>
        <v>49.80000000000001</v>
      </c>
      <c r="E28" s="6">
        <v>1</v>
      </c>
      <c r="F28" s="11">
        <f t="shared" si="0"/>
        <v>12</v>
      </c>
      <c r="G28" s="12">
        <f t="shared" si="2"/>
        <v>0.32569444444444423</v>
      </c>
      <c r="H28" s="6" t="s">
        <v>87</v>
      </c>
      <c r="I28" s="7"/>
      <c r="J28" s="14"/>
      <c r="K28" s="8"/>
      <c r="L28" s="1" t="s">
        <v>45</v>
      </c>
      <c r="M28" s="64" t="s">
        <v>118</v>
      </c>
      <c r="O28" s="1"/>
    </row>
    <row r="29" spans="1:15" ht="11.25" customHeight="1">
      <c r="A29" s="5" t="s">
        <v>15</v>
      </c>
      <c r="B29" s="10" t="s">
        <v>63</v>
      </c>
      <c r="C29" s="7">
        <v>0.2</v>
      </c>
      <c r="D29" s="11">
        <f t="shared" si="6"/>
        <v>50.000000000000014</v>
      </c>
      <c r="E29" s="6">
        <v>1</v>
      </c>
      <c r="F29" s="11">
        <f t="shared" si="0"/>
        <v>12</v>
      </c>
      <c r="G29" s="12">
        <f t="shared" si="2"/>
        <v>0.3263888888888887</v>
      </c>
      <c r="H29" s="6" t="s">
        <v>87</v>
      </c>
      <c r="I29" s="8"/>
      <c r="J29" s="14"/>
      <c r="K29" s="15"/>
      <c r="L29" s="1" t="s">
        <v>45</v>
      </c>
      <c r="M29" s="65" t="s">
        <v>119</v>
      </c>
      <c r="O29" s="1"/>
    </row>
    <row r="30" spans="1:13" s="59" customFormat="1" ht="12.75" customHeight="1">
      <c r="A30" s="52" t="s">
        <v>113</v>
      </c>
      <c r="B30" s="53"/>
      <c r="C30" s="54"/>
      <c r="D30" s="55">
        <f>D29</f>
        <v>50.000000000000014</v>
      </c>
      <c r="E30" s="55"/>
      <c r="F30" s="56"/>
      <c r="G30" s="57">
        <f>D30</f>
        <v>50.000000000000014</v>
      </c>
      <c r="H30" s="58"/>
      <c r="I30" s="58"/>
      <c r="J30" s="58"/>
      <c r="K30" s="58"/>
      <c r="L30" s="58"/>
      <c r="M30" s="66">
        <f>SUM($G30:I30)</f>
        <v>50.000000000000014</v>
      </c>
    </row>
    <row r="31" spans="1:13" s="59" customFormat="1" ht="12.75" customHeight="1">
      <c r="A31" s="52" t="s">
        <v>115</v>
      </c>
      <c r="B31" s="53"/>
      <c r="C31" s="54"/>
      <c r="D31" s="55">
        <f>D29</f>
        <v>50.000000000000014</v>
      </c>
      <c r="E31" s="55"/>
      <c r="F31" s="60"/>
      <c r="G31" s="61">
        <f>D31</f>
        <v>50.000000000000014</v>
      </c>
      <c r="H31" s="62"/>
      <c r="I31" s="62"/>
      <c r="J31" s="62"/>
      <c r="K31" s="62"/>
      <c r="L31" s="62"/>
      <c r="M31" s="66">
        <f>SUM($G31:I31)</f>
        <v>50.000000000000014</v>
      </c>
    </row>
    <row r="32" spans="5:15" ht="10.5" customHeight="1">
      <c r="E32" s="2"/>
      <c r="O32" s="1"/>
    </row>
    <row r="33" spans="1:15" ht="10.5" customHeight="1">
      <c r="A33" s="5"/>
      <c r="B33" s="6" t="s">
        <v>6</v>
      </c>
      <c r="C33" s="7"/>
      <c r="D33" s="6" t="s">
        <v>7</v>
      </c>
      <c r="E33" s="6" t="s">
        <v>8</v>
      </c>
      <c r="F33" s="6" t="s">
        <v>9</v>
      </c>
      <c r="G33" s="28" t="s">
        <v>17</v>
      </c>
      <c r="H33" s="28" t="s">
        <v>17</v>
      </c>
      <c r="I33" s="8" t="s">
        <v>10</v>
      </c>
      <c r="J33" s="8" t="s">
        <v>11</v>
      </c>
      <c r="K33" s="8" t="s">
        <v>12</v>
      </c>
      <c r="L33" s="9" t="s">
        <v>13</v>
      </c>
      <c r="O33" s="1"/>
    </row>
    <row r="34" spans="1:15" ht="10.5" customHeight="1">
      <c r="A34" s="5" t="s">
        <v>14</v>
      </c>
      <c r="B34" s="10" t="s">
        <v>63</v>
      </c>
      <c r="C34" s="7"/>
      <c r="D34" s="11">
        <v>0</v>
      </c>
      <c r="E34" s="6"/>
      <c r="F34" s="6"/>
      <c r="G34" s="12">
        <v>0.53125</v>
      </c>
      <c r="H34" s="12">
        <v>0.611111111111111</v>
      </c>
      <c r="I34" s="6" t="s">
        <v>87</v>
      </c>
      <c r="J34" s="6"/>
      <c r="K34" s="6"/>
      <c r="L34" s="5"/>
      <c r="O34" s="1"/>
    </row>
    <row r="35" spans="1:15" ht="10.5" customHeight="1">
      <c r="A35" s="5"/>
      <c r="B35" s="10" t="s">
        <v>43</v>
      </c>
      <c r="C35" s="7">
        <v>0.2</v>
      </c>
      <c r="D35" s="11">
        <v>0.2</v>
      </c>
      <c r="E35" s="6">
        <v>1</v>
      </c>
      <c r="F35" s="11">
        <f>C35*60/E35</f>
        <v>12</v>
      </c>
      <c r="G35" s="12">
        <f aca="true" t="shared" si="7" ref="G35:G56">G34+TIME(0,E35,0)</f>
        <v>0.5319444444444444</v>
      </c>
      <c r="H35" s="12">
        <f aca="true" t="shared" si="8" ref="H35:H56">H34+TIME(0,E35,0)</f>
        <v>0.6118055555555555</v>
      </c>
      <c r="I35" s="6" t="s">
        <v>87</v>
      </c>
      <c r="J35" s="6"/>
      <c r="K35" s="6"/>
      <c r="L35" s="6"/>
      <c r="O35" s="1"/>
    </row>
    <row r="36" spans="1:17" ht="10.5" customHeight="1">
      <c r="A36" s="5"/>
      <c r="B36" s="10" t="s">
        <v>63</v>
      </c>
      <c r="C36" s="7">
        <v>0.3</v>
      </c>
      <c r="D36" s="11">
        <f>D35+C36</f>
        <v>0.5</v>
      </c>
      <c r="E36" s="6">
        <v>1</v>
      </c>
      <c r="F36" s="11">
        <f aca="true" t="shared" si="9" ref="F36:F56">C36*60/E36</f>
        <v>18</v>
      </c>
      <c r="G36" s="12">
        <f t="shared" si="7"/>
        <v>0.5326388888888889</v>
      </c>
      <c r="H36" s="12">
        <f t="shared" si="8"/>
        <v>0.6124999999999999</v>
      </c>
      <c r="I36" s="6" t="s">
        <v>87</v>
      </c>
      <c r="J36" s="7"/>
      <c r="K36" s="14"/>
      <c r="L36" s="15"/>
      <c r="M36" s="29"/>
      <c r="N36" s="29"/>
      <c r="O36" s="29"/>
      <c r="P36" s="29"/>
      <c r="Q36" s="29"/>
    </row>
    <row r="37" spans="1:15" ht="10.5" customHeight="1">
      <c r="A37" s="5"/>
      <c r="B37" s="10" t="s">
        <v>42</v>
      </c>
      <c r="C37" s="7">
        <v>2.8</v>
      </c>
      <c r="D37" s="11">
        <f aca="true" t="shared" si="10" ref="D37">D36+C37</f>
        <v>3.3</v>
      </c>
      <c r="E37" s="6">
        <v>3</v>
      </c>
      <c r="F37" s="11">
        <f t="shared" si="9"/>
        <v>56</v>
      </c>
      <c r="G37" s="12">
        <f t="shared" si="7"/>
        <v>0.5347222222222222</v>
      </c>
      <c r="H37" s="12">
        <f t="shared" si="8"/>
        <v>0.6145833333333333</v>
      </c>
      <c r="I37" s="6" t="s">
        <v>87</v>
      </c>
      <c r="J37" s="14"/>
      <c r="K37" s="14"/>
      <c r="L37" s="15"/>
      <c r="O37" s="1"/>
    </row>
    <row r="38" spans="1:15" ht="10.5" customHeight="1">
      <c r="A38" s="5"/>
      <c r="B38" s="10" t="s">
        <v>41</v>
      </c>
      <c r="C38" s="7">
        <v>4.9</v>
      </c>
      <c r="D38" s="11">
        <f>D37+C38</f>
        <v>8.2</v>
      </c>
      <c r="E38" s="6">
        <v>4</v>
      </c>
      <c r="F38" s="11">
        <f t="shared" si="9"/>
        <v>73.5</v>
      </c>
      <c r="G38" s="12">
        <f t="shared" si="7"/>
        <v>0.5375</v>
      </c>
      <c r="H38" s="12">
        <f t="shared" si="8"/>
        <v>0.617361111111111</v>
      </c>
      <c r="I38" s="6" t="s">
        <v>87</v>
      </c>
      <c r="J38" s="7"/>
      <c r="K38" s="14"/>
      <c r="L38" s="15"/>
      <c r="O38" s="1"/>
    </row>
    <row r="39" spans="1:15" ht="10.5" customHeight="1">
      <c r="A39" s="5"/>
      <c r="B39" s="10" t="s">
        <v>40</v>
      </c>
      <c r="C39" s="7">
        <v>2.2</v>
      </c>
      <c r="D39" s="11">
        <f>D38+C39</f>
        <v>10.399999999999999</v>
      </c>
      <c r="E39" s="6">
        <v>3</v>
      </c>
      <c r="F39" s="11">
        <f t="shared" si="9"/>
        <v>44</v>
      </c>
      <c r="G39" s="12">
        <f t="shared" si="7"/>
        <v>0.5395833333333333</v>
      </c>
      <c r="H39" s="12">
        <f t="shared" si="8"/>
        <v>0.6194444444444444</v>
      </c>
      <c r="I39" s="6" t="s">
        <v>87</v>
      </c>
      <c r="J39" s="8"/>
      <c r="K39" s="14"/>
      <c r="L39" s="15"/>
      <c r="O39" s="1"/>
    </row>
    <row r="40" spans="1:15" ht="10.5" customHeight="1">
      <c r="A40" s="5"/>
      <c r="B40" s="10" t="s">
        <v>36</v>
      </c>
      <c r="C40" s="7">
        <v>3.2</v>
      </c>
      <c r="D40" s="11">
        <f aca="true" t="shared" si="11" ref="D40:D56">D39+C40</f>
        <v>13.599999999999998</v>
      </c>
      <c r="E40" s="6">
        <v>4</v>
      </c>
      <c r="F40" s="11">
        <f t="shared" si="9"/>
        <v>48</v>
      </c>
      <c r="G40" s="12">
        <f t="shared" si="7"/>
        <v>0.5423611111111111</v>
      </c>
      <c r="H40" s="12">
        <f t="shared" si="8"/>
        <v>0.6222222222222221</v>
      </c>
      <c r="I40" s="6" t="s">
        <v>87</v>
      </c>
      <c r="J40" s="8"/>
      <c r="K40" s="14"/>
      <c r="L40" s="15"/>
      <c r="O40" s="1"/>
    </row>
    <row r="41" spans="1:15" ht="10.5" customHeight="1">
      <c r="A41" s="5"/>
      <c r="B41" s="10" t="s">
        <v>35</v>
      </c>
      <c r="C41" s="7">
        <v>1.6</v>
      </c>
      <c r="D41" s="11">
        <f t="shared" si="11"/>
        <v>15.199999999999998</v>
      </c>
      <c r="E41" s="6">
        <v>2</v>
      </c>
      <c r="F41" s="11">
        <f t="shared" si="9"/>
        <v>48</v>
      </c>
      <c r="G41" s="12">
        <f t="shared" si="7"/>
        <v>0.54375</v>
      </c>
      <c r="H41" s="12">
        <f t="shared" si="8"/>
        <v>0.623611111111111</v>
      </c>
      <c r="I41" s="6" t="s">
        <v>87</v>
      </c>
      <c r="J41" s="8"/>
      <c r="K41" s="14"/>
      <c r="L41" s="15"/>
      <c r="O41" s="1"/>
    </row>
    <row r="42" spans="1:15" ht="10.5" customHeight="1">
      <c r="A42" s="5"/>
      <c r="B42" s="10" t="s">
        <v>37</v>
      </c>
      <c r="C42" s="7">
        <v>2.8</v>
      </c>
      <c r="D42" s="11">
        <f t="shared" si="11"/>
        <v>17.999999999999996</v>
      </c>
      <c r="E42" s="6">
        <v>4</v>
      </c>
      <c r="F42" s="11">
        <f t="shared" si="9"/>
        <v>42</v>
      </c>
      <c r="G42" s="12">
        <f t="shared" si="7"/>
        <v>0.5465277777777777</v>
      </c>
      <c r="H42" s="12">
        <f t="shared" si="8"/>
        <v>0.6263888888888888</v>
      </c>
      <c r="I42" s="6" t="s">
        <v>87</v>
      </c>
      <c r="J42" s="8"/>
      <c r="K42" s="14"/>
      <c r="L42" s="15"/>
      <c r="O42" s="1"/>
    </row>
    <row r="43" spans="1:15" ht="10.5" customHeight="1">
      <c r="A43" s="5"/>
      <c r="B43" s="13" t="s">
        <v>38</v>
      </c>
      <c r="C43" s="7">
        <v>2.4</v>
      </c>
      <c r="D43" s="11">
        <f t="shared" si="11"/>
        <v>20.399999999999995</v>
      </c>
      <c r="E43" s="6">
        <v>4</v>
      </c>
      <c r="F43" s="11">
        <f t="shared" si="9"/>
        <v>36</v>
      </c>
      <c r="G43" s="12">
        <f t="shared" si="7"/>
        <v>0.5493055555555555</v>
      </c>
      <c r="H43" s="12">
        <f t="shared" si="8"/>
        <v>0.6291666666666665</v>
      </c>
      <c r="I43" s="6" t="s">
        <v>87</v>
      </c>
      <c r="J43" s="8"/>
      <c r="K43" s="14"/>
      <c r="L43" s="15"/>
      <c r="O43" s="1"/>
    </row>
    <row r="44" spans="1:15" ht="10.5" customHeight="1">
      <c r="A44" s="5"/>
      <c r="B44" s="13" t="s">
        <v>39</v>
      </c>
      <c r="C44" s="7">
        <v>2.3</v>
      </c>
      <c r="D44" s="11">
        <f t="shared" si="11"/>
        <v>22.699999999999996</v>
      </c>
      <c r="E44" s="6">
        <v>4</v>
      </c>
      <c r="F44" s="11">
        <f t="shared" si="9"/>
        <v>34.5</v>
      </c>
      <c r="G44" s="12">
        <f t="shared" si="7"/>
        <v>0.5520833333333333</v>
      </c>
      <c r="H44" s="12">
        <f t="shared" si="8"/>
        <v>0.6319444444444443</v>
      </c>
      <c r="I44" s="6" t="s">
        <v>87</v>
      </c>
      <c r="J44" s="14"/>
      <c r="K44" s="14"/>
      <c r="L44" s="15"/>
      <c r="O44" s="1"/>
    </row>
    <row r="45" spans="1:15" ht="10.5" customHeight="1">
      <c r="A45" s="5"/>
      <c r="B45" s="13" t="s">
        <v>39</v>
      </c>
      <c r="C45" s="7">
        <v>0.6</v>
      </c>
      <c r="D45" s="11">
        <f t="shared" si="11"/>
        <v>23.299999999999997</v>
      </c>
      <c r="E45" s="6">
        <v>2</v>
      </c>
      <c r="F45" s="11">
        <f t="shared" si="9"/>
        <v>18</v>
      </c>
      <c r="G45" s="12">
        <f t="shared" si="7"/>
        <v>0.5534722222222221</v>
      </c>
      <c r="H45" s="12">
        <f t="shared" si="8"/>
        <v>0.6333333333333332</v>
      </c>
      <c r="I45" s="6" t="s">
        <v>87</v>
      </c>
      <c r="J45" s="14"/>
      <c r="K45" s="14"/>
      <c r="L45" s="15"/>
      <c r="O45" s="1"/>
    </row>
    <row r="46" spans="1:15" ht="10.5" customHeight="1">
      <c r="A46" s="5"/>
      <c r="B46" s="13" t="s">
        <v>39</v>
      </c>
      <c r="C46" s="7">
        <v>0.6</v>
      </c>
      <c r="D46" s="11">
        <f t="shared" si="11"/>
        <v>23.9</v>
      </c>
      <c r="E46" s="6">
        <v>2</v>
      </c>
      <c r="F46" s="11">
        <f t="shared" si="9"/>
        <v>18</v>
      </c>
      <c r="G46" s="12">
        <f t="shared" si="7"/>
        <v>0.554861111111111</v>
      </c>
      <c r="H46" s="12">
        <f t="shared" si="8"/>
        <v>0.6347222222222221</v>
      </c>
      <c r="I46" s="6" t="s">
        <v>87</v>
      </c>
      <c r="J46" s="14"/>
      <c r="K46" s="14"/>
      <c r="L46" s="15"/>
      <c r="O46" s="1"/>
    </row>
    <row r="47" spans="1:15" ht="10.5" customHeight="1">
      <c r="A47" s="5"/>
      <c r="B47" s="13" t="s">
        <v>38</v>
      </c>
      <c r="C47" s="7">
        <v>2.3</v>
      </c>
      <c r="D47" s="11">
        <f t="shared" si="11"/>
        <v>26.2</v>
      </c>
      <c r="E47" s="6">
        <v>4</v>
      </c>
      <c r="F47" s="11">
        <f t="shared" si="9"/>
        <v>34.5</v>
      </c>
      <c r="G47" s="12">
        <f t="shared" si="7"/>
        <v>0.5576388888888888</v>
      </c>
      <c r="H47" s="12">
        <f t="shared" si="8"/>
        <v>0.6374999999999998</v>
      </c>
      <c r="I47" s="6" t="s">
        <v>87</v>
      </c>
      <c r="J47" s="8"/>
      <c r="K47" s="14"/>
      <c r="L47" s="15"/>
      <c r="O47" s="1"/>
    </row>
    <row r="48" spans="1:15" ht="10.5" customHeight="1">
      <c r="A48" s="5"/>
      <c r="B48" s="13" t="s">
        <v>37</v>
      </c>
      <c r="C48" s="7">
        <v>2.4</v>
      </c>
      <c r="D48" s="11">
        <f t="shared" si="11"/>
        <v>28.599999999999998</v>
      </c>
      <c r="E48" s="6">
        <v>4</v>
      </c>
      <c r="F48" s="11">
        <f t="shared" si="9"/>
        <v>36</v>
      </c>
      <c r="G48" s="12">
        <f t="shared" si="7"/>
        <v>0.5604166666666666</v>
      </c>
      <c r="H48" s="12">
        <f t="shared" si="8"/>
        <v>0.6402777777777776</v>
      </c>
      <c r="I48" s="6" t="s">
        <v>87</v>
      </c>
      <c r="J48" s="8"/>
      <c r="K48" s="14"/>
      <c r="L48" s="15"/>
      <c r="O48" s="1"/>
    </row>
    <row r="49" spans="1:15" ht="10.5" customHeight="1">
      <c r="A49" s="5"/>
      <c r="B49" s="13" t="s">
        <v>35</v>
      </c>
      <c r="C49" s="7">
        <v>2.8</v>
      </c>
      <c r="D49" s="11">
        <f t="shared" si="11"/>
        <v>31.4</v>
      </c>
      <c r="E49" s="6">
        <v>4</v>
      </c>
      <c r="F49" s="11">
        <f t="shared" si="9"/>
        <v>42</v>
      </c>
      <c r="G49" s="12">
        <f t="shared" si="7"/>
        <v>0.5631944444444443</v>
      </c>
      <c r="H49" s="12">
        <f t="shared" si="8"/>
        <v>0.6430555555555554</v>
      </c>
      <c r="I49" s="6" t="s">
        <v>87</v>
      </c>
      <c r="J49" s="8"/>
      <c r="K49" s="14"/>
      <c r="L49" s="15"/>
      <c r="O49" s="1"/>
    </row>
    <row r="50" spans="1:15" ht="10.5" customHeight="1">
      <c r="A50" s="5"/>
      <c r="B50" s="13" t="s">
        <v>36</v>
      </c>
      <c r="C50" s="7">
        <v>1.6</v>
      </c>
      <c r="D50" s="11">
        <f t="shared" si="11"/>
        <v>33</v>
      </c>
      <c r="E50" s="6">
        <v>3</v>
      </c>
      <c r="F50" s="11">
        <f t="shared" si="9"/>
        <v>32</v>
      </c>
      <c r="G50" s="12">
        <f t="shared" si="7"/>
        <v>0.5652777777777777</v>
      </c>
      <c r="H50" s="12">
        <f t="shared" si="8"/>
        <v>0.6451388888888887</v>
      </c>
      <c r="I50" s="6" t="s">
        <v>87</v>
      </c>
      <c r="J50" s="8"/>
      <c r="K50" s="14"/>
      <c r="L50" s="15"/>
      <c r="O50" s="1"/>
    </row>
    <row r="51" spans="1:15" ht="10.5" customHeight="1">
      <c r="A51" s="5"/>
      <c r="B51" s="13" t="s">
        <v>35</v>
      </c>
      <c r="C51" s="7">
        <v>1.6</v>
      </c>
      <c r="D51" s="11">
        <f t="shared" si="11"/>
        <v>34.6</v>
      </c>
      <c r="E51" s="6">
        <v>3</v>
      </c>
      <c r="F51" s="11">
        <f t="shared" si="9"/>
        <v>32</v>
      </c>
      <c r="G51" s="12">
        <f t="shared" si="7"/>
        <v>0.567361111111111</v>
      </c>
      <c r="H51" s="12">
        <f t="shared" si="8"/>
        <v>0.647222222222222</v>
      </c>
      <c r="I51" s="6" t="s">
        <v>87</v>
      </c>
      <c r="J51" s="8"/>
      <c r="K51" s="14"/>
      <c r="L51" s="15"/>
      <c r="O51" s="1"/>
    </row>
    <row r="52" spans="1:15" ht="10.5" customHeight="1">
      <c r="A52" s="5"/>
      <c r="B52" s="13" t="s">
        <v>34</v>
      </c>
      <c r="C52" s="7">
        <v>4.4</v>
      </c>
      <c r="D52" s="11">
        <f t="shared" si="11"/>
        <v>39</v>
      </c>
      <c r="E52" s="6">
        <v>5</v>
      </c>
      <c r="F52" s="11">
        <f t="shared" si="9"/>
        <v>52.8</v>
      </c>
      <c r="G52" s="12">
        <f t="shared" si="7"/>
        <v>0.5708333333333332</v>
      </c>
      <c r="H52" s="12">
        <f t="shared" si="8"/>
        <v>0.6506944444444442</v>
      </c>
      <c r="I52" s="6" t="s">
        <v>87</v>
      </c>
      <c r="J52" s="8"/>
      <c r="K52" s="14"/>
      <c r="L52" s="15"/>
      <c r="O52" s="1"/>
    </row>
    <row r="53" spans="1:15" ht="10.5" customHeight="1">
      <c r="A53" s="5"/>
      <c r="B53" s="13" t="s">
        <v>33</v>
      </c>
      <c r="C53" s="7">
        <v>2.8</v>
      </c>
      <c r="D53" s="11">
        <f t="shared" si="11"/>
        <v>41.8</v>
      </c>
      <c r="E53" s="6">
        <v>5</v>
      </c>
      <c r="F53" s="11">
        <f t="shared" si="9"/>
        <v>33.6</v>
      </c>
      <c r="G53" s="12">
        <f t="shared" si="7"/>
        <v>0.5743055555555554</v>
      </c>
      <c r="H53" s="12">
        <f t="shared" si="8"/>
        <v>0.6541666666666665</v>
      </c>
      <c r="I53" s="6" t="s">
        <v>87</v>
      </c>
      <c r="J53" s="8"/>
      <c r="K53" s="14"/>
      <c r="L53" s="15"/>
      <c r="O53" s="1"/>
    </row>
    <row r="54" spans="1:15" ht="10.5" customHeight="1">
      <c r="A54" s="5"/>
      <c r="B54" s="13" t="s">
        <v>32</v>
      </c>
      <c r="C54" s="7">
        <v>1.5</v>
      </c>
      <c r="D54" s="11">
        <f t="shared" si="11"/>
        <v>43.3</v>
      </c>
      <c r="E54" s="6">
        <v>4</v>
      </c>
      <c r="F54" s="11">
        <f t="shared" si="9"/>
        <v>22.5</v>
      </c>
      <c r="G54" s="12">
        <f t="shared" si="7"/>
        <v>0.5770833333333332</v>
      </c>
      <c r="H54" s="12">
        <f t="shared" si="8"/>
        <v>0.6569444444444442</v>
      </c>
      <c r="I54" s="6" t="s">
        <v>87</v>
      </c>
      <c r="J54" s="8"/>
      <c r="K54" s="14"/>
      <c r="L54" s="15"/>
      <c r="M54" s="63" t="s">
        <v>117</v>
      </c>
      <c r="O54" s="1"/>
    </row>
    <row r="55" spans="1:15" ht="10.5" customHeight="1">
      <c r="A55" s="5"/>
      <c r="B55" s="10" t="s">
        <v>20</v>
      </c>
      <c r="C55" s="7">
        <v>4</v>
      </c>
      <c r="D55" s="11">
        <f t="shared" si="11"/>
        <v>47.3</v>
      </c>
      <c r="E55" s="6">
        <v>5</v>
      </c>
      <c r="F55" s="11">
        <f t="shared" si="9"/>
        <v>48</v>
      </c>
      <c r="G55" s="12">
        <f t="shared" si="7"/>
        <v>0.5805555555555554</v>
      </c>
      <c r="H55" s="12">
        <f t="shared" si="8"/>
        <v>0.6604166666666664</v>
      </c>
      <c r="I55" s="6" t="s">
        <v>87</v>
      </c>
      <c r="J55" s="8"/>
      <c r="K55" s="14"/>
      <c r="L55" s="15"/>
      <c r="M55" s="64" t="s">
        <v>118</v>
      </c>
      <c r="O55" s="1"/>
    </row>
    <row r="56" spans="1:15" ht="10.5" customHeight="1">
      <c r="A56" s="5" t="s">
        <v>15</v>
      </c>
      <c r="B56" s="10" t="s">
        <v>63</v>
      </c>
      <c r="C56" s="7">
        <v>2.7</v>
      </c>
      <c r="D56" s="11">
        <f t="shared" si="11"/>
        <v>50</v>
      </c>
      <c r="E56" s="6">
        <v>4</v>
      </c>
      <c r="F56" s="11">
        <f t="shared" si="9"/>
        <v>40.5</v>
      </c>
      <c r="G56" s="12">
        <f t="shared" si="7"/>
        <v>0.5833333333333331</v>
      </c>
      <c r="H56" s="12">
        <f t="shared" si="8"/>
        <v>0.6631944444444442</v>
      </c>
      <c r="I56" s="6" t="s">
        <v>87</v>
      </c>
      <c r="J56" s="8"/>
      <c r="K56" s="14"/>
      <c r="L56" s="15"/>
      <c r="M56" s="65" t="s">
        <v>119</v>
      </c>
      <c r="O56" s="1"/>
    </row>
    <row r="57" spans="1:13" s="59" customFormat="1" ht="12.75" customHeight="1">
      <c r="A57" s="52" t="s">
        <v>113</v>
      </c>
      <c r="B57" s="53"/>
      <c r="C57" s="54"/>
      <c r="D57" s="55">
        <f>D56</f>
        <v>50</v>
      </c>
      <c r="E57" s="55"/>
      <c r="F57" s="56"/>
      <c r="G57" s="57">
        <f>D57</f>
        <v>50</v>
      </c>
      <c r="H57" s="57">
        <f>$D57</f>
        <v>50</v>
      </c>
      <c r="I57" s="58"/>
      <c r="J57" s="58"/>
      <c r="K57" s="58"/>
      <c r="L57" s="58"/>
      <c r="M57" s="66">
        <f>SUM($G57:I57)</f>
        <v>100</v>
      </c>
    </row>
    <row r="58" spans="1:13" s="59" customFormat="1" ht="12.75" customHeight="1">
      <c r="A58" s="52" t="s">
        <v>115</v>
      </c>
      <c r="B58" s="53"/>
      <c r="C58" s="54"/>
      <c r="D58" s="55">
        <f>D56</f>
        <v>50</v>
      </c>
      <c r="E58" s="55"/>
      <c r="F58" s="60"/>
      <c r="G58" s="61">
        <f>D58</f>
        <v>50</v>
      </c>
      <c r="H58" s="57">
        <f aca="true" t="shared" si="12" ref="H58">$D58</f>
        <v>50</v>
      </c>
      <c r="I58" s="62"/>
      <c r="J58" s="62"/>
      <c r="K58" s="62"/>
      <c r="L58" s="62"/>
      <c r="M58" s="66">
        <f>SUM($G58:I58)</f>
        <v>100</v>
      </c>
    </row>
    <row r="59" spans="1:11" s="44" customFormat="1" ht="12.75" customHeight="1">
      <c r="A59" s="45"/>
      <c r="B59" s="46"/>
      <c r="C59" s="47"/>
      <c r="D59" s="48"/>
      <c r="E59" s="49"/>
      <c r="F59" s="46"/>
      <c r="H59" s="50"/>
      <c r="I59" s="50"/>
      <c r="J59" s="50"/>
      <c r="K59" s="50"/>
    </row>
    <row r="60" spans="1:7" s="44" customFormat="1" ht="12.75" customHeight="1">
      <c r="A60" s="52" t="s">
        <v>113</v>
      </c>
      <c r="B60" s="69"/>
      <c r="C60" s="69"/>
      <c r="D60" s="55" t="s">
        <v>114</v>
      </c>
      <c r="E60" s="70"/>
      <c r="F60" s="71">
        <f>M30+M57</f>
        <v>150</v>
      </c>
      <c r="G60" s="72"/>
    </row>
    <row r="61" spans="1:7" s="44" customFormat="1" ht="12.75" customHeight="1">
      <c r="A61" s="52" t="s">
        <v>115</v>
      </c>
      <c r="B61" s="69"/>
      <c r="C61" s="69"/>
      <c r="D61" s="55" t="s">
        <v>114</v>
      </c>
      <c r="E61" s="70"/>
      <c r="F61" s="71">
        <f>M31+M58</f>
        <v>150</v>
      </c>
      <c r="G61" s="72"/>
    </row>
    <row r="62" spans="1:23" ht="10.5" customHeight="1">
      <c r="A62" s="30"/>
      <c r="B62" s="31"/>
      <c r="C62" s="30"/>
      <c r="D62" s="32"/>
      <c r="E62" s="30"/>
      <c r="F62" s="32"/>
      <c r="G62" s="30"/>
      <c r="H62" s="30"/>
      <c r="I62" s="30"/>
      <c r="J62" s="30"/>
      <c r="K62" s="30"/>
      <c r="L62" s="30"/>
      <c r="M62" s="30"/>
      <c r="O62" s="1"/>
      <c r="S62" s="33"/>
      <c r="T62" s="33"/>
      <c r="U62" s="33"/>
      <c r="V62" s="33"/>
      <c r="W62" s="33"/>
    </row>
    <row r="63" spans="2:15" ht="12.75" customHeight="1">
      <c r="B63" s="34" t="s">
        <v>18</v>
      </c>
      <c r="O63" s="1"/>
    </row>
    <row r="64" spans="2:15" ht="14.25" customHeight="1">
      <c r="B64" s="35" t="s">
        <v>19</v>
      </c>
      <c r="O64" s="1"/>
    </row>
    <row r="65" ht="10.5" customHeight="1">
      <c r="B65" s="35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="118" zoomScaleNormal="118" workbookViewId="0" topLeftCell="A1">
      <selection activeCell="N4" sqref="N4:P44"/>
    </sheetView>
  </sheetViews>
  <sheetFormatPr defaultColWidth="8.796875" defaultRowHeight="14.25"/>
  <cols>
    <col min="1" max="1" width="3.69921875" style="1" customWidth="1"/>
    <col min="2" max="2" width="21.1992187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8.69921875" style="1" customWidth="1"/>
    <col min="15" max="15" width="3" style="175" customWidth="1"/>
    <col min="1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J2" s="1" t="s">
        <v>3</v>
      </c>
    </row>
    <row r="3" spans="4:10" ht="12.75" customHeight="1">
      <c r="D3" s="1" t="s">
        <v>204</v>
      </c>
      <c r="J3" s="1" t="s">
        <v>4</v>
      </c>
    </row>
    <row r="4" spans="2:15" ht="11.25" customHeight="1">
      <c r="B4" s="4" t="s">
        <v>95</v>
      </c>
      <c r="C4" s="4"/>
      <c r="F4" s="2"/>
      <c r="G4" s="2"/>
      <c r="H4" s="2"/>
      <c r="J4" s="1" t="s">
        <v>5</v>
      </c>
      <c r="O4" s="1"/>
    </row>
    <row r="5" spans="5:15" ht="11.25" customHeight="1">
      <c r="E5" s="2"/>
      <c r="F5" s="2"/>
      <c r="G5" s="2"/>
      <c r="H5" s="2"/>
      <c r="O5" s="1"/>
    </row>
    <row r="6" spans="1:15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  <c r="O6" s="1"/>
    </row>
    <row r="7" spans="1:15" ht="11.25" customHeight="1">
      <c r="A7" s="5" t="s">
        <v>14</v>
      </c>
      <c r="B7" s="10" t="s">
        <v>45</v>
      </c>
      <c r="C7" s="7"/>
      <c r="D7" s="11">
        <v>0</v>
      </c>
      <c r="E7" s="6"/>
      <c r="F7" s="6"/>
      <c r="G7" s="12">
        <v>0.2986111111111111</v>
      </c>
      <c r="H7" s="6" t="s">
        <v>87</v>
      </c>
      <c r="I7" s="6"/>
      <c r="J7" s="6"/>
      <c r="K7" s="5"/>
      <c r="L7" s="1" t="str">
        <f>B7</f>
        <v>Biała Piska</v>
      </c>
      <c r="O7" s="1"/>
    </row>
    <row r="8" spans="1:15" ht="11.25" customHeight="1">
      <c r="A8" s="5"/>
      <c r="B8" s="10" t="s">
        <v>46</v>
      </c>
      <c r="C8" s="7">
        <v>3.2</v>
      </c>
      <c r="D8" s="11">
        <v>3.2</v>
      </c>
      <c r="E8" s="6">
        <v>4</v>
      </c>
      <c r="F8" s="11">
        <f>C8*60/E8</f>
        <v>48</v>
      </c>
      <c r="G8" s="12">
        <f>G7+TIME(0,E8,0)</f>
        <v>0.3013888888888889</v>
      </c>
      <c r="H8" s="6" t="s">
        <v>87</v>
      </c>
      <c r="I8" s="6"/>
      <c r="J8" s="6"/>
      <c r="K8" s="6"/>
      <c r="L8" s="1" t="str">
        <f>B8</f>
        <v>Oblewo</v>
      </c>
      <c r="O8" s="1"/>
    </row>
    <row r="9" spans="1:15" ht="11.25" customHeight="1">
      <c r="A9" s="5"/>
      <c r="B9" s="13" t="s">
        <v>47</v>
      </c>
      <c r="C9" s="7">
        <v>2.2</v>
      </c>
      <c r="D9" s="11">
        <f>D8+C9</f>
        <v>5.4</v>
      </c>
      <c r="E9" s="6">
        <v>3</v>
      </c>
      <c r="F9" s="11">
        <f aca="true" t="shared" si="0" ref="F9:F21">C9*60/E9</f>
        <v>44</v>
      </c>
      <c r="G9" s="12">
        <f>G8+TIME(0,E9,0)</f>
        <v>0.3034722222222222</v>
      </c>
      <c r="H9" s="6" t="s">
        <v>87</v>
      </c>
      <c r="I9" s="14"/>
      <c r="J9" s="14"/>
      <c r="K9" s="15"/>
      <c r="L9" s="1" t="str">
        <f aca="true" t="shared" si="1" ref="L9:L19">B9</f>
        <v>Sulimy</v>
      </c>
      <c r="O9" s="1"/>
    </row>
    <row r="10" spans="1:15" ht="11.25" customHeight="1">
      <c r="A10" s="5"/>
      <c r="B10" s="13" t="s">
        <v>47</v>
      </c>
      <c r="C10" s="7">
        <v>0.2</v>
      </c>
      <c r="D10" s="11">
        <f aca="true" t="shared" si="2" ref="D10:D21">D9+C10</f>
        <v>5.6000000000000005</v>
      </c>
      <c r="E10" s="6">
        <v>1</v>
      </c>
      <c r="F10" s="11">
        <f t="shared" si="0"/>
        <v>12</v>
      </c>
      <c r="G10" s="12">
        <f aca="true" t="shared" si="3" ref="G10:G21">G9+TIME(0,E10,0)</f>
        <v>0.30416666666666664</v>
      </c>
      <c r="H10" s="6" t="s">
        <v>87</v>
      </c>
      <c r="I10" s="14"/>
      <c r="J10" s="14"/>
      <c r="K10" s="15"/>
      <c r="L10" s="1" t="str">
        <f t="shared" si="1"/>
        <v>Sulimy</v>
      </c>
      <c r="O10" s="1"/>
    </row>
    <row r="11" spans="1:15" ht="11.25" customHeight="1">
      <c r="A11" s="5"/>
      <c r="B11" s="13" t="s">
        <v>46</v>
      </c>
      <c r="C11" s="7">
        <v>3.8</v>
      </c>
      <c r="D11" s="11">
        <f>D10+C11</f>
        <v>9.4</v>
      </c>
      <c r="E11" s="6">
        <v>4</v>
      </c>
      <c r="F11" s="11">
        <f t="shared" si="0"/>
        <v>57</v>
      </c>
      <c r="G11" s="12">
        <f t="shared" si="3"/>
        <v>0.3069444444444444</v>
      </c>
      <c r="H11" s="6" t="s">
        <v>87</v>
      </c>
      <c r="I11" s="8"/>
      <c r="J11" s="14"/>
      <c r="K11" s="15"/>
      <c r="L11" s="1" t="str">
        <f t="shared" si="1"/>
        <v>Oblewo</v>
      </c>
      <c r="O11" s="1"/>
    </row>
    <row r="12" spans="1:15" ht="11.25" customHeight="1">
      <c r="A12" s="5"/>
      <c r="B12" s="13" t="s">
        <v>46</v>
      </c>
      <c r="C12" s="7">
        <v>0.9</v>
      </c>
      <c r="D12" s="11">
        <f>D11+C12</f>
        <v>10.3</v>
      </c>
      <c r="E12" s="6">
        <v>2</v>
      </c>
      <c r="F12" s="11">
        <f t="shared" si="0"/>
        <v>27</v>
      </c>
      <c r="G12" s="12">
        <f t="shared" si="3"/>
        <v>0.3083333333333333</v>
      </c>
      <c r="H12" s="6" t="s">
        <v>87</v>
      </c>
      <c r="I12" s="8"/>
      <c r="J12" s="14"/>
      <c r="K12" s="15"/>
      <c r="L12" s="1" t="str">
        <f t="shared" si="1"/>
        <v>Oblewo</v>
      </c>
      <c r="O12" s="1"/>
    </row>
    <row r="13" spans="1:15" ht="11.25" customHeight="1">
      <c r="A13" s="5"/>
      <c r="B13" s="13" t="s">
        <v>48</v>
      </c>
      <c r="C13" s="7">
        <v>2.5</v>
      </c>
      <c r="D13" s="11">
        <f t="shared" si="2"/>
        <v>12.8</v>
      </c>
      <c r="E13" s="6">
        <v>3</v>
      </c>
      <c r="F13" s="11">
        <f t="shared" si="0"/>
        <v>50</v>
      </c>
      <c r="G13" s="12">
        <f t="shared" si="3"/>
        <v>0.3104166666666666</v>
      </c>
      <c r="H13" s="6" t="s">
        <v>87</v>
      </c>
      <c r="I13" s="8"/>
      <c r="J13" s="14"/>
      <c r="K13" s="15"/>
      <c r="L13" s="1" t="str">
        <f t="shared" si="1"/>
        <v>Zabielne</v>
      </c>
      <c r="O13" s="1"/>
    </row>
    <row r="14" spans="1:15" ht="11.25" customHeight="1">
      <c r="A14" s="5"/>
      <c r="B14" s="13" t="s">
        <v>49</v>
      </c>
      <c r="C14" s="7">
        <v>2.3</v>
      </c>
      <c r="D14" s="11">
        <f t="shared" si="2"/>
        <v>15.100000000000001</v>
      </c>
      <c r="E14" s="6">
        <v>3</v>
      </c>
      <c r="F14" s="11">
        <f t="shared" si="0"/>
        <v>46</v>
      </c>
      <c r="G14" s="12">
        <f t="shared" si="3"/>
        <v>0.31249999999999994</v>
      </c>
      <c r="H14" s="6" t="s">
        <v>87</v>
      </c>
      <c r="I14" s="8"/>
      <c r="J14" s="14"/>
      <c r="K14" s="15"/>
      <c r="L14" s="1" t="str">
        <f t="shared" si="1"/>
        <v>Orłowo</v>
      </c>
      <c r="O14" s="1"/>
    </row>
    <row r="15" spans="1:15" ht="11.25" customHeight="1">
      <c r="A15" s="5"/>
      <c r="B15" s="13" t="s">
        <v>50</v>
      </c>
      <c r="C15" s="7">
        <v>3.9</v>
      </c>
      <c r="D15" s="11">
        <f t="shared" si="2"/>
        <v>19</v>
      </c>
      <c r="E15" s="6">
        <v>5</v>
      </c>
      <c r="F15" s="11">
        <f t="shared" si="0"/>
        <v>46.8</v>
      </c>
      <c r="G15" s="12">
        <f t="shared" si="3"/>
        <v>0.31597222222222215</v>
      </c>
      <c r="H15" s="6" t="s">
        <v>87</v>
      </c>
      <c r="I15" s="8" t="s">
        <v>16</v>
      </c>
      <c r="J15" s="14"/>
      <c r="K15" s="15"/>
      <c r="L15" s="1" t="str">
        <f t="shared" si="1"/>
        <v>Ruda</v>
      </c>
      <c r="O15" s="1"/>
    </row>
    <row r="16" spans="1:15" ht="11.25" customHeight="1">
      <c r="A16" s="5"/>
      <c r="B16" s="13" t="s">
        <v>51</v>
      </c>
      <c r="C16" s="7">
        <v>3.8</v>
      </c>
      <c r="D16" s="11">
        <f t="shared" si="2"/>
        <v>22.8</v>
      </c>
      <c r="E16" s="6">
        <v>5</v>
      </c>
      <c r="F16" s="11">
        <f t="shared" si="0"/>
        <v>45.6</v>
      </c>
      <c r="G16" s="12">
        <f t="shared" si="3"/>
        <v>0.31944444444444436</v>
      </c>
      <c r="H16" s="6" t="s">
        <v>87</v>
      </c>
      <c r="I16" s="8" t="s">
        <v>16</v>
      </c>
      <c r="J16" s="14"/>
      <c r="K16" s="15"/>
      <c r="L16" s="1" t="str">
        <f t="shared" si="1"/>
        <v>Giętkie</v>
      </c>
      <c r="O16" s="1"/>
    </row>
    <row r="17" spans="1:15" ht="11.25" customHeight="1">
      <c r="A17" s="5"/>
      <c r="B17" s="13" t="s">
        <v>49</v>
      </c>
      <c r="C17" s="7">
        <v>1.4</v>
      </c>
      <c r="D17" s="11">
        <f t="shared" si="2"/>
        <v>24.2</v>
      </c>
      <c r="E17" s="6">
        <v>2</v>
      </c>
      <c r="F17" s="11">
        <f t="shared" si="0"/>
        <v>42</v>
      </c>
      <c r="G17" s="12">
        <f t="shared" si="3"/>
        <v>0.32083333333333325</v>
      </c>
      <c r="H17" s="6" t="s">
        <v>87</v>
      </c>
      <c r="I17" s="14"/>
      <c r="J17" s="14"/>
      <c r="K17" s="15"/>
      <c r="L17" s="1" t="str">
        <f t="shared" si="1"/>
        <v>Orłowo</v>
      </c>
      <c r="O17" s="1"/>
    </row>
    <row r="18" spans="1:15" ht="11.25" customHeight="1">
      <c r="A18" s="5"/>
      <c r="B18" s="13" t="s">
        <v>52</v>
      </c>
      <c r="C18" s="7">
        <v>2.9</v>
      </c>
      <c r="D18" s="11">
        <f t="shared" si="2"/>
        <v>27.099999999999998</v>
      </c>
      <c r="E18" s="6">
        <v>3</v>
      </c>
      <c r="F18" s="11">
        <f t="shared" si="0"/>
        <v>58</v>
      </c>
      <c r="G18" s="12">
        <f t="shared" si="3"/>
        <v>0.3229166666666666</v>
      </c>
      <c r="H18" s="6" t="s">
        <v>87</v>
      </c>
      <c r="I18" s="14"/>
      <c r="J18" s="14"/>
      <c r="K18" s="15"/>
      <c r="L18" s="1" t="str">
        <f t="shared" si="1"/>
        <v>Kaliszki</v>
      </c>
      <c r="O18" s="1"/>
    </row>
    <row r="19" spans="1:15" ht="11.25" customHeight="1">
      <c r="A19" s="5"/>
      <c r="B19" s="36" t="s">
        <v>78</v>
      </c>
      <c r="C19" s="7">
        <v>1.6</v>
      </c>
      <c r="D19" s="11">
        <f t="shared" si="2"/>
        <v>28.7</v>
      </c>
      <c r="E19" s="6">
        <v>2</v>
      </c>
      <c r="F19" s="11">
        <f t="shared" si="0"/>
        <v>48</v>
      </c>
      <c r="G19" s="12">
        <f t="shared" si="3"/>
        <v>0.32430555555555546</v>
      </c>
      <c r="H19" s="6" t="s">
        <v>87</v>
      </c>
      <c r="I19" s="14"/>
      <c r="J19" s="14"/>
      <c r="K19" s="15"/>
      <c r="L19" s="1" t="str">
        <f t="shared" si="1"/>
        <v>Kolonia Kawałek</v>
      </c>
      <c r="M19" s="63" t="s">
        <v>117</v>
      </c>
      <c r="O19" s="1"/>
    </row>
    <row r="20" spans="1:15" ht="11.25" customHeight="1">
      <c r="A20" s="5"/>
      <c r="B20" s="36" t="s">
        <v>44</v>
      </c>
      <c r="C20" s="7">
        <v>1.1</v>
      </c>
      <c r="D20" s="11">
        <f t="shared" si="2"/>
        <v>29.8</v>
      </c>
      <c r="E20" s="6">
        <v>2</v>
      </c>
      <c r="F20" s="11">
        <f t="shared" si="0"/>
        <v>33</v>
      </c>
      <c r="G20" s="12">
        <f t="shared" si="3"/>
        <v>0.32569444444444434</v>
      </c>
      <c r="H20" s="6" t="s">
        <v>87</v>
      </c>
      <c r="I20" s="8"/>
      <c r="J20" s="14"/>
      <c r="K20" s="15"/>
      <c r="L20" s="1" t="s">
        <v>45</v>
      </c>
      <c r="M20" s="64" t="s">
        <v>118</v>
      </c>
      <c r="O20" s="1"/>
    </row>
    <row r="21" spans="1:15" ht="11.25" customHeight="1">
      <c r="A21" s="5" t="s">
        <v>15</v>
      </c>
      <c r="B21" s="36" t="s">
        <v>45</v>
      </c>
      <c r="C21" s="7">
        <v>0.2</v>
      </c>
      <c r="D21" s="11">
        <f t="shared" si="2"/>
        <v>30</v>
      </c>
      <c r="E21" s="6">
        <v>1</v>
      </c>
      <c r="F21" s="11">
        <f t="shared" si="0"/>
        <v>12</v>
      </c>
      <c r="G21" s="12">
        <f t="shared" si="3"/>
        <v>0.3263888888888888</v>
      </c>
      <c r="H21" s="6" t="s">
        <v>87</v>
      </c>
      <c r="I21" s="8"/>
      <c r="J21" s="14"/>
      <c r="K21" s="15"/>
      <c r="L21" s="1" t="s">
        <v>45</v>
      </c>
      <c r="M21" s="65" t="s">
        <v>119</v>
      </c>
      <c r="O21" s="1"/>
    </row>
    <row r="22" spans="1:13" s="59" customFormat="1" ht="12.75" customHeight="1">
      <c r="A22" s="52" t="s">
        <v>113</v>
      </c>
      <c r="B22" s="53"/>
      <c r="C22" s="54"/>
      <c r="D22" s="55">
        <f>D21</f>
        <v>30</v>
      </c>
      <c r="E22" s="55"/>
      <c r="F22" s="56"/>
      <c r="G22" s="57">
        <f>D22</f>
        <v>30</v>
      </c>
      <c r="H22" s="58"/>
      <c r="I22" s="58"/>
      <c r="J22" s="58"/>
      <c r="K22" s="58"/>
      <c r="L22" s="58"/>
      <c r="M22" s="66">
        <f>SUM($G22:I22)</f>
        <v>30</v>
      </c>
    </row>
    <row r="23" spans="1:13" s="59" customFormat="1" ht="12.75" customHeight="1">
      <c r="A23" s="52" t="s">
        <v>115</v>
      </c>
      <c r="B23" s="53"/>
      <c r="C23" s="54"/>
      <c r="D23" s="55">
        <f>D21</f>
        <v>30</v>
      </c>
      <c r="E23" s="55"/>
      <c r="F23" s="60"/>
      <c r="G23" s="61">
        <f>D23</f>
        <v>30</v>
      </c>
      <c r="H23" s="62"/>
      <c r="I23" s="62"/>
      <c r="J23" s="62"/>
      <c r="K23" s="62"/>
      <c r="L23" s="62"/>
      <c r="M23" s="66">
        <f>SUM($G23:I23)</f>
        <v>30</v>
      </c>
    </row>
    <row r="24" spans="5:15" ht="11.25" customHeight="1">
      <c r="E24" s="2"/>
      <c r="O24" s="1"/>
    </row>
    <row r="25" spans="1:15" ht="11.25" customHeight="1">
      <c r="A25" s="5"/>
      <c r="B25" s="6" t="s">
        <v>6</v>
      </c>
      <c r="C25" s="7"/>
      <c r="D25" s="6" t="s">
        <v>7</v>
      </c>
      <c r="E25" s="6" t="s">
        <v>8</v>
      </c>
      <c r="F25" s="6" t="s">
        <v>9</v>
      </c>
      <c r="G25" s="28" t="s">
        <v>17</v>
      </c>
      <c r="H25" s="28" t="s">
        <v>17</v>
      </c>
      <c r="I25" s="8" t="s">
        <v>10</v>
      </c>
      <c r="J25" s="8" t="s">
        <v>11</v>
      </c>
      <c r="K25" s="8" t="s">
        <v>12</v>
      </c>
      <c r="L25" s="9" t="s">
        <v>13</v>
      </c>
      <c r="O25" s="1"/>
    </row>
    <row r="26" spans="1:15" ht="11.25" customHeight="1">
      <c r="A26" s="5" t="s">
        <v>14</v>
      </c>
      <c r="B26" s="36" t="s">
        <v>45</v>
      </c>
      <c r="C26" s="7"/>
      <c r="D26" s="11">
        <v>0</v>
      </c>
      <c r="E26" s="6"/>
      <c r="F26" s="6"/>
      <c r="G26" s="12">
        <v>0.53125</v>
      </c>
      <c r="H26" s="12">
        <v>0.611111111111111</v>
      </c>
      <c r="I26" s="6" t="s">
        <v>87</v>
      </c>
      <c r="J26" s="6"/>
      <c r="K26" s="6"/>
      <c r="L26" s="37"/>
      <c r="O26" s="1"/>
    </row>
    <row r="27" spans="1:15" ht="11.25" customHeight="1">
      <c r="A27" s="5"/>
      <c r="B27" s="36" t="s">
        <v>44</v>
      </c>
      <c r="C27" s="7">
        <v>0.2</v>
      </c>
      <c r="D27" s="11">
        <v>0.2</v>
      </c>
      <c r="E27" s="6">
        <v>1</v>
      </c>
      <c r="F27" s="11">
        <f>C27*60/E27</f>
        <v>12</v>
      </c>
      <c r="G27" s="12">
        <f aca="true" t="shared" si="4" ref="G27:G40">G26+TIME(0,E27,0)</f>
        <v>0.5319444444444444</v>
      </c>
      <c r="H27" s="12">
        <f aca="true" t="shared" si="5" ref="H27:H40">H26+TIME(0,E27,0)</f>
        <v>0.6118055555555555</v>
      </c>
      <c r="I27" s="6" t="s">
        <v>87</v>
      </c>
      <c r="J27" s="6"/>
      <c r="K27" s="6"/>
      <c r="L27" s="5"/>
      <c r="O27" s="1"/>
    </row>
    <row r="28" spans="1:15" ht="11.25" customHeight="1">
      <c r="A28" s="5"/>
      <c r="B28" s="36" t="s">
        <v>78</v>
      </c>
      <c r="C28" s="7">
        <v>1.1</v>
      </c>
      <c r="D28" s="11">
        <f>D27+C28</f>
        <v>1.3</v>
      </c>
      <c r="E28" s="6">
        <v>2</v>
      </c>
      <c r="F28" s="11">
        <f aca="true" t="shared" si="6" ref="F28:F40">C28*60/E28</f>
        <v>33</v>
      </c>
      <c r="G28" s="12">
        <f t="shared" si="4"/>
        <v>0.5333333333333333</v>
      </c>
      <c r="H28" s="12">
        <f t="shared" si="5"/>
        <v>0.6131944444444444</v>
      </c>
      <c r="I28" s="6" t="s">
        <v>87</v>
      </c>
      <c r="J28" s="7"/>
      <c r="K28" s="14"/>
      <c r="L28" s="6"/>
      <c r="O28" s="1"/>
    </row>
    <row r="29" spans="1:15" ht="11.25" customHeight="1">
      <c r="A29" s="5"/>
      <c r="B29" s="13" t="s">
        <v>52</v>
      </c>
      <c r="C29" s="7">
        <v>1.6</v>
      </c>
      <c r="D29" s="11">
        <f aca="true" t="shared" si="7" ref="D29">D28+C29</f>
        <v>2.9000000000000004</v>
      </c>
      <c r="E29" s="6">
        <v>2</v>
      </c>
      <c r="F29" s="11">
        <f t="shared" si="6"/>
        <v>48</v>
      </c>
      <c r="G29" s="12">
        <f t="shared" si="4"/>
        <v>0.5347222222222222</v>
      </c>
      <c r="H29" s="12">
        <f t="shared" si="5"/>
        <v>0.6145833333333333</v>
      </c>
      <c r="I29" s="6" t="s">
        <v>87</v>
      </c>
      <c r="J29" s="14"/>
      <c r="K29" s="14"/>
      <c r="L29" s="15"/>
      <c r="O29" s="1"/>
    </row>
    <row r="30" spans="1:15" ht="10.5" customHeight="1">
      <c r="A30" s="5"/>
      <c r="B30" s="13" t="s">
        <v>49</v>
      </c>
      <c r="C30" s="7">
        <v>2.9</v>
      </c>
      <c r="D30" s="11">
        <f>D29+C30</f>
        <v>5.800000000000001</v>
      </c>
      <c r="E30" s="6">
        <v>3</v>
      </c>
      <c r="F30" s="11">
        <f t="shared" si="6"/>
        <v>58</v>
      </c>
      <c r="G30" s="12">
        <f t="shared" si="4"/>
        <v>0.5368055555555555</v>
      </c>
      <c r="H30" s="12">
        <f t="shared" si="5"/>
        <v>0.6166666666666666</v>
      </c>
      <c r="I30" s="6" t="s">
        <v>87</v>
      </c>
      <c r="J30" s="7"/>
      <c r="K30" s="14"/>
      <c r="L30" s="15"/>
      <c r="O30" s="1"/>
    </row>
    <row r="31" spans="1:15" ht="10.5" customHeight="1">
      <c r="A31" s="5"/>
      <c r="B31" s="13" t="s">
        <v>51</v>
      </c>
      <c r="C31" s="7">
        <v>1.4</v>
      </c>
      <c r="D31" s="11">
        <f>D30+C31</f>
        <v>7.200000000000001</v>
      </c>
      <c r="E31" s="6">
        <v>2</v>
      </c>
      <c r="F31" s="11">
        <f t="shared" si="6"/>
        <v>42</v>
      </c>
      <c r="G31" s="12">
        <f t="shared" si="4"/>
        <v>0.5381944444444444</v>
      </c>
      <c r="H31" s="12">
        <f t="shared" si="5"/>
        <v>0.6180555555555555</v>
      </c>
      <c r="I31" s="6" t="s">
        <v>87</v>
      </c>
      <c r="J31" s="8"/>
      <c r="K31" s="14"/>
      <c r="L31" s="15"/>
      <c r="O31" s="1"/>
    </row>
    <row r="32" spans="1:15" ht="10.5" customHeight="1">
      <c r="A32" s="5"/>
      <c r="B32" s="13" t="s">
        <v>50</v>
      </c>
      <c r="C32" s="7">
        <v>3.8</v>
      </c>
      <c r="D32" s="11">
        <f aca="true" t="shared" si="8" ref="D32:D40">D31+C32</f>
        <v>11</v>
      </c>
      <c r="E32" s="6">
        <v>5</v>
      </c>
      <c r="F32" s="11">
        <f t="shared" si="6"/>
        <v>45.6</v>
      </c>
      <c r="G32" s="12">
        <f t="shared" si="4"/>
        <v>0.5416666666666666</v>
      </c>
      <c r="H32" s="12">
        <f t="shared" si="5"/>
        <v>0.6215277777777777</v>
      </c>
      <c r="I32" s="6" t="s">
        <v>87</v>
      </c>
      <c r="J32" s="8"/>
      <c r="K32" s="14"/>
      <c r="L32" s="15"/>
      <c r="O32" s="1"/>
    </row>
    <row r="33" spans="1:15" ht="10.5" customHeight="1">
      <c r="A33" s="5"/>
      <c r="B33" s="13" t="s">
        <v>49</v>
      </c>
      <c r="C33" s="7">
        <v>3.9</v>
      </c>
      <c r="D33" s="11">
        <f t="shared" si="8"/>
        <v>14.9</v>
      </c>
      <c r="E33" s="6">
        <v>5</v>
      </c>
      <c r="F33" s="11">
        <f t="shared" si="6"/>
        <v>46.8</v>
      </c>
      <c r="G33" s="12">
        <f t="shared" si="4"/>
        <v>0.5451388888888888</v>
      </c>
      <c r="H33" s="12">
        <f t="shared" si="5"/>
        <v>0.6249999999999999</v>
      </c>
      <c r="I33" s="6" t="s">
        <v>87</v>
      </c>
      <c r="J33" s="8"/>
      <c r="K33" s="14"/>
      <c r="L33" s="15"/>
      <c r="O33" s="1"/>
    </row>
    <row r="34" spans="1:16" ht="10.5" customHeight="1">
      <c r="A34" s="5"/>
      <c r="B34" s="13" t="s">
        <v>48</v>
      </c>
      <c r="C34" s="7">
        <v>2.3</v>
      </c>
      <c r="D34" s="11">
        <f t="shared" si="8"/>
        <v>17.2</v>
      </c>
      <c r="E34" s="6">
        <v>3</v>
      </c>
      <c r="F34" s="11">
        <f t="shared" si="6"/>
        <v>46</v>
      </c>
      <c r="G34" s="12">
        <f t="shared" si="4"/>
        <v>0.5472222222222222</v>
      </c>
      <c r="H34" s="12">
        <f t="shared" si="5"/>
        <v>0.6270833333333332</v>
      </c>
      <c r="I34" s="6" t="s">
        <v>87</v>
      </c>
      <c r="J34" s="8"/>
      <c r="K34" s="14"/>
      <c r="L34" s="15"/>
      <c r="M34" s="29"/>
      <c r="N34" s="29"/>
      <c r="O34" s="29"/>
      <c r="P34" s="29"/>
    </row>
    <row r="35" spans="1:15" ht="10.5" customHeight="1">
      <c r="A35" s="5"/>
      <c r="B35" s="13" t="s">
        <v>46</v>
      </c>
      <c r="C35" s="7">
        <v>2.5</v>
      </c>
      <c r="D35" s="11">
        <f t="shared" si="8"/>
        <v>19.7</v>
      </c>
      <c r="E35" s="6">
        <v>3</v>
      </c>
      <c r="F35" s="11">
        <f t="shared" si="6"/>
        <v>50</v>
      </c>
      <c r="G35" s="12">
        <f t="shared" si="4"/>
        <v>0.5493055555555555</v>
      </c>
      <c r="H35" s="12">
        <f t="shared" si="5"/>
        <v>0.6291666666666665</v>
      </c>
      <c r="I35" s="6" t="s">
        <v>87</v>
      </c>
      <c r="J35" s="8"/>
      <c r="K35" s="14"/>
      <c r="L35" s="15"/>
      <c r="O35" s="1"/>
    </row>
    <row r="36" spans="1:15" ht="10.5" customHeight="1">
      <c r="A36" s="5"/>
      <c r="B36" s="13" t="s">
        <v>46</v>
      </c>
      <c r="C36" s="7">
        <v>0.9</v>
      </c>
      <c r="D36" s="11">
        <f t="shared" si="8"/>
        <v>20.599999999999998</v>
      </c>
      <c r="E36" s="6">
        <v>2</v>
      </c>
      <c r="F36" s="11">
        <f t="shared" si="6"/>
        <v>27</v>
      </c>
      <c r="G36" s="12">
        <f t="shared" si="4"/>
        <v>0.5506944444444444</v>
      </c>
      <c r="H36" s="12">
        <f t="shared" si="5"/>
        <v>0.6305555555555554</v>
      </c>
      <c r="I36" s="6" t="s">
        <v>87</v>
      </c>
      <c r="J36" s="14"/>
      <c r="K36" s="14"/>
      <c r="L36" s="15"/>
      <c r="O36" s="1"/>
    </row>
    <row r="37" spans="1:15" ht="10.5" customHeight="1">
      <c r="A37" s="5"/>
      <c r="B37" s="13" t="s">
        <v>47</v>
      </c>
      <c r="C37" s="7">
        <v>3.8</v>
      </c>
      <c r="D37" s="11">
        <f t="shared" si="8"/>
        <v>24.4</v>
      </c>
      <c r="E37" s="6">
        <v>4</v>
      </c>
      <c r="F37" s="11">
        <f t="shared" si="6"/>
        <v>57</v>
      </c>
      <c r="G37" s="12">
        <f t="shared" si="4"/>
        <v>0.5534722222222221</v>
      </c>
      <c r="H37" s="12">
        <f t="shared" si="5"/>
        <v>0.6333333333333332</v>
      </c>
      <c r="I37" s="6" t="s">
        <v>87</v>
      </c>
      <c r="J37" s="14"/>
      <c r="K37" s="14"/>
      <c r="L37" s="15"/>
      <c r="O37" s="1"/>
    </row>
    <row r="38" spans="1:15" ht="10.5" customHeight="1">
      <c r="A38" s="5"/>
      <c r="B38" s="13" t="s">
        <v>47</v>
      </c>
      <c r="C38" s="7">
        <v>0.2</v>
      </c>
      <c r="D38" s="11">
        <f t="shared" si="8"/>
        <v>24.599999999999998</v>
      </c>
      <c r="E38" s="6">
        <v>1</v>
      </c>
      <c r="F38" s="11">
        <f t="shared" si="6"/>
        <v>12</v>
      </c>
      <c r="G38" s="12">
        <f t="shared" si="4"/>
        <v>0.5541666666666666</v>
      </c>
      <c r="H38" s="12">
        <f t="shared" si="5"/>
        <v>0.6340277777777776</v>
      </c>
      <c r="I38" s="6" t="s">
        <v>87</v>
      </c>
      <c r="J38" s="14"/>
      <c r="K38" s="14"/>
      <c r="L38" s="15"/>
      <c r="M38" s="63" t="s">
        <v>117</v>
      </c>
      <c r="O38" s="1"/>
    </row>
    <row r="39" spans="1:15" ht="10.5" customHeight="1">
      <c r="A39" s="5"/>
      <c r="B39" s="10" t="s">
        <v>46</v>
      </c>
      <c r="C39" s="7">
        <v>2.2</v>
      </c>
      <c r="D39" s="11">
        <f t="shared" si="8"/>
        <v>26.799999999999997</v>
      </c>
      <c r="E39" s="6">
        <v>4</v>
      </c>
      <c r="F39" s="11">
        <f t="shared" si="6"/>
        <v>33</v>
      </c>
      <c r="G39" s="12">
        <f t="shared" si="4"/>
        <v>0.5569444444444444</v>
      </c>
      <c r="H39" s="12">
        <f t="shared" si="5"/>
        <v>0.6368055555555554</v>
      </c>
      <c r="I39" s="6" t="s">
        <v>87</v>
      </c>
      <c r="J39" s="8"/>
      <c r="K39" s="14"/>
      <c r="L39" s="15"/>
      <c r="M39" s="64" t="s">
        <v>118</v>
      </c>
      <c r="O39" s="1"/>
    </row>
    <row r="40" spans="1:15" ht="10.5" customHeight="1">
      <c r="A40" s="5" t="s">
        <v>15</v>
      </c>
      <c r="B40" s="10" t="s">
        <v>45</v>
      </c>
      <c r="C40" s="7">
        <v>3.2</v>
      </c>
      <c r="D40" s="11">
        <f t="shared" si="8"/>
        <v>29.999999999999996</v>
      </c>
      <c r="E40" s="6">
        <v>4</v>
      </c>
      <c r="F40" s="11">
        <f t="shared" si="6"/>
        <v>48</v>
      </c>
      <c r="G40" s="12">
        <f t="shared" si="4"/>
        <v>0.5597222222222221</v>
      </c>
      <c r="H40" s="12">
        <f t="shared" si="5"/>
        <v>0.6395833333333332</v>
      </c>
      <c r="I40" s="6" t="s">
        <v>87</v>
      </c>
      <c r="J40" s="8"/>
      <c r="K40" s="14"/>
      <c r="L40" s="15"/>
      <c r="M40" s="65" t="s">
        <v>119</v>
      </c>
      <c r="O40" s="1"/>
    </row>
    <row r="41" spans="1:13" s="59" customFormat="1" ht="12.75" customHeight="1">
      <c r="A41" s="52" t="s">
        <v>113</v>
      </c>
      <c r="B41" s="53"/>
      <c r="C41" s="54"/>
      <c r="D41" s="55">
        <f>D40</f>
        <v>29.999999999999996</v>
      </c>
      <c r="E41" s="55"/>
      <c r="F41" s="56"/>
      <c r="G41" s="57">
        <f>D41</f>
        <v>29.999999999999996</v>
      </c>
      <c r="H41" s="57">
        <f>$D41</f>
        <v>29.999999999999996</v>
      </c>
      <c r="I41" s="58"/>
      <c r="J41" s="58"/>
      <c r="K41" s="58"/>
      <c r="L41" s="58"/>
      <c r="M41" s="66">
        <f>SUM($G41:I41)</f>
        <v>59.99999999999999</v>
      </c>
    </row>
    <row r="42" spans="1:13" s="59" customFormat="1" ht="12.75" customHeight="1">
      <c r="A42" s="52" t="s">
        <v>115</v>
      </c>
      <c r="B42" s="53"/>
      <c r="C42" s="54"/>
      <c r="D42" s="55">
        <f>D40</f>
        <v>29.999999999999996</v>
      </c>
      <c r="E42" s="55"/>
      <c r="F42" s="60"/>
      <c r="G42" s="61">
        <f>D42</f>
        <v>29.999999999999996</v>
      </c>
      <c r="H42" s="57">
        <f aca="true" t="shared" si="9" ref="H42">$D42</f>
        <v>29.999999999999996</v>
      </c>
      <c r="I42" s="62"/>
      <c r="J42" s="62"/>
      <c r="K42" s="62"/>
      <c r="L42" s="62"/>
      <c r="M42" s="66">
        <f>SUM($G42:I42)</f>
        <v>59.99999999999999</v>
      </c>
    </row>
    <row r="43" spans="1:11" s="44" customFormat="1" ht="12.75" customHeight="1">
      <c r="A43" s="45"/>
      <c r="B43" s="46"/>
      <c r="C43" s="47"/>
      <c r="D43" s="48"/>
      <c r="E43" s="49"/>
      <c r="F43" s="46"/>
      <c r="H43" s="50"/>
      <c r="I43" s="50"/>
      <c r="J43" s="50"/>
      <c r="K43" s="50"/>
    </row>
    <row r="44" spans="1:7" s="44" customFormat="1" ht="12.75" customHeight="1">
      <c r="A44" s="52" t="s">
        <v>113</v>
      </c>
      <c r="B44" s="69"/>
      <c r="C44" s="69"/>
      <c r="D44" s="55" t="s">
        <v>114</v>
      </c>
      <c r="E44" s="70"/>
      <c r="F44" s="71">
        <f>M22+M41</f>
        <v>90</v>
      </c>
      <c r="G44" s="72"/>
    </row>
    <row r="45" spans="1:15" s="44" customFormat="1" ht="12.75" customHeight="1">
      <c r="A45" s="52" t="s">
        <v>115</v>
      </c>
      <c r="B45" s="69"/>
      <c r="C45" s="69"/>
      <c r="D45" s="55" t="s">
        <v>114</v>
      </c>
      <c r="E45" s="70"/>
      <c r="F45" s="71">
        <f>M23+M42</f>
        <v>90</v>
      </c>
      <c r="G45" s="72"/>
      <c r="O45" s="179"/>
    </row>
    <row r="46" spans="1:12" ht="10.5" customHeight="1">
      <c r="A46" s="19"/>
      <c r="B46" s="20"/>
      <c r="C46" s="21"/>
      <c r="D46" s="22"/>
      <c r="E46" s="23"/>
      <c r="F46" s="22"/>
      <c r="G46" s="24"/>
      <c r="H46" s="24"/>
      <c r="I46" s="25"/>
      <c r="J46" s="25"/>
      <c r="K46" s="26"/>
      <c r="L46" s="27"/>
    </row>
    <row r="47" spans="2:12" ht="13.5" customHeight="1">
      <c r="B47" s="34" t="s">
        <v>18</v>
      </c>
      <c r="L47" s="30"/>
    </row>
    <row r="48" ht="10.5" customHeight="1">
      <c r="B48" s="35" t="s">
        <v>19</v>
      </c>
    </row>
    <row r="49" ht="10.5" customHeight="1">
      <c r="B49" s="35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spans="13:25" ht="10.5" customHeight="1">
      <c r="M59" s="30"/>
      <c r="U59" s="33"/>
      <c r="V59" s="33"/>
      <c r="W59" s="33"/>
      <c r="X59" s="33"/>
      <c r="Y59" s="33"/>
    </row>
    <row r="60" ht="12.75" customHeight="1"/>
    <row r="61" ht="14.2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zoomScale="118" zoomScaleNormal="118" workbookViewId="0" topLeftCell="A1">
      <selection activeCell="P14" sqref="P14"/>
    </sheetView>
  </sheetViews>
  <sheetFormatPr defaultColWidth="8.796875" defaultRowHeight="14.25"/>
  <cols>
    <col min="1" max="1" width="4.5" style="1" customWidth="1"/>
    <col min="2" max="2" width="21.1992187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8.69921875" style="1" customWidth="1"/>
    <col min="15" max="15" width="3" style="175" customWidth="1"/>
    <col min="1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J2" s="1" t="s">
        <v>3</v>
      </c>
    </row>
    <row r="3" spans="4:10" ht="12.75" customHeight="1">
      <c r="D3" s="1" t="s">
        <v>206</v>
      </c>
      <c r="J3" s="1" t="s">
        <v>4</v>
      </c>
    </row>
    <row r="4" spans="2:10" ht="11.25" customHeight="1">
      <c r="B4" s="4" t="s">
        <v>96</v>
      </c>
      <c r="C4" s="4"/>
      <c r="F4" s="2"/>
      <c r="G4" s="2"/>
      <c r="H4" s="2"/>
      <c r="J4" s="1" t="s">
        <v>5</v>
      </c>
    </row>
    <row r="5" spans="5:15" ht="11.25" customHeight="1">
      <c r="E5" s="2"/>
      <c r="F5" s="2"/>
      <c r="G5" s="2"/>
      <c r="H5" s="2"/>
      <c r="O5" s="175" t="s">
        <v>197</v>
      </c>
    </row>
    <row r="6" spans="1:11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</row>
    <row r="7" spans="1:15" ht="11.25" customHeight="1">
      <c r="A7" s="5" t="s">
        <v>14</v>
      </c>
      <c r="B7" s="10" t="s">
        <v>45</v>
      </c>
      <c r="C7" s="7"/>
      <c r="D7" s="11">
        <v>0</v>
      </c>
      <c r="E7" s="6"/>
      <c r="F7" s="6"/>
      <c r="G7" s="12">
        <v>0.2673611111111111</v>
      </c>
      <c r="H7" s="6" t="s">
        <v>87</v>
      </c>
      <c r="I7" s="6"/>
      <c r="J7" s="6"/>
      <c r="K7" s="5"/>
      <c r="L7" s="1" t="s">
        <v>45</v>
      </c>
      <c r="O7" s="175">
        <v>1</v>
      </c>
    </row>
    <row r="8" spans="1:15" ht="11.25" customHeight="1">
      <c r="A8" s="5"/>
      <c r="B8" s="10" t="s">
        <v>53</v>
      </c>
      <c r="C8" s="7">
        <v>3</v>
      </c>
      <c r="D8" s="11">
        <v>3</v>
      </c>
      <c r="E8" s="6">
        <v>3</v>
      </c>
      <c r="F8" s="11">
        <f>C8*60/E8</f>
        <v>60</v>
      </c>
      <c r="G8" s="12">
        <f>G7+TIME(0,E8,0)</f>
        <v>0.26944444444444443</v>
      </c>
      <c r="H8" s="6" t="s">
        <v>87</v>
      </c>
      <c r="I8" s="6"/>
      <c r="J8" s="6"/>
      <c r="K8" s="6"/>
      <c r="L8" s="1" t="str">
        <f>B8</f>
        <v>Radysy</v>
      </c>
      <c r="O8" s="175">
        <v>1</v>
      </c>
    </row>
    <row r="9" spans="1:15" ht="11.25" customHeight="1">
      <c r="A9" s="5"/>
      <c r="B9" s="13" t="s">
        <v>54</v>
      </c>
      <c r="C9" s="7">
        <v>0.7</v>
      </c>
      <c r="D9" s="11">
        <f>D8+C9</f>
        <v>3.7</v>
      </c>
      <c r="E9" s="6">
        <v>2</v>
      </c>
      <c r="F9" s="11">
        <f aca="true" t="shared" si="0" ref="F9:F28">C9*60/E9</f>
        <v>21</v>
      </c>
      <c r="G9" s="12">
        <f>G8+TIME(0,E9,0)</f>
        <v>0.2708333333333333</v>
      </c>
      <c r="H9" s="6" t="s">
        <v>87</v>
      </c>
      <c r="I9" s="14"/>
      <c r="J9" s="14"/>
      <c r="K9" s="15"/>
      <c r="L9" s="1" t="str">
        <f aca="true" t="shared" si="1" ref="L9:L25">B9</f>
        <v>Szkody</v>
      </c>
      <c r="O9" s="175">
        <v>1</v>
      </c>
    </row>
    <row r="10" spans="1:15" ht="11.25" customHeight="1">
      <c r="A10" s="5"/>
      <c r="B10" s="13" t="s">
        <v>55</v>
      </c>
      <c r="C10" s="7">
        <v>3.9</v>
      </c>
      <c r="D10" s="11">
        <f aca="true" t="shared" si="2" ref="D10:D25">D9+C10</f>
        <v>7.6</v>
      </c>
      <c r="E10" s="6">
        <v>6</v>
      </c>
      <c r="F10" s="11">
        <f t="shared" si="0"/>
        <v>39</v>
      </c>
      <c r="G10" s="12">
        <f aca="true" t="shared" si="3" ref="G10:G28">G9+TIME(0,E10,0)</f>
        <v>0.27499999999999997</v>
      </c>
      <c r="H10" s="6" t="s">
        <v>87</v>
      </c>
      <c r="I10" s="14"/>
      <c r="J10" s="14"/>
      <c r="K10" s="15"/>
      <c r="L10" s="1" t="str">
        <f t="shared" si="1"/>
        <v>Kumielsk</v>
      </c>
      <c r="O10" s="175">
        <v>1</v>
      </c>
    </row>
    <row r="11" spans="1:15" ht="11.25" customHeight="1">
      <c r="A11" s="5"/>
      <c r="B11" s="13" t="s">
        <v>55</v>
      </c>
      <c r="C11" s="7">
        <v>1.7</v>
      </c>
      <c r="D11" s="11">
        <f>D10+C11</f>
        <v>9.299999999999999</v>
      </c>
      <c r="E11" s="6">
        <v>2</v>
      </c>
      <c r="F11" s="11">
        <f t="shared" si="0"/>
        <v>51</v>
      </c>
      <c r="G11" s="12">
        <f t="shared" si="3"/>
        <v>0.27638888888888885</v>
      </c>
      <c r="H11" s="6" t="s">
        <v>87</v>
      </c>
      <c r="I11" s="8"/>
      <c r="J11" s="14"/>
      <c r="K11" s="15"/>
      <c r="L11" s="1" t="str">
        <f t="shared" si="1"/>
        <v>Kumielsk</v>
      </c>
      <c r="O11" s="175">
        <v>1</v>
      </c>
    </row>
    <row r="12" spans="1:15" ht="11.25" customHeight="1">
      <c r="A12" s="5"/>
      <c r="B12" s="13" t="s">
        <v>56</v>
      </c>
      <c r="C12" s="7">
        <v>1.2</v>
      </c>
      <c r="D12" s="11">
        <f>D11+C12</f>
        <v>10.499999999999998</v>
      </c>
      <c r="E12" s="6">
        <v>3</v>
      </c>
      <c r="F12" s="11">
        <f t="shared" si="0"/>
        <v>24</v>
      </c>
      <c r="G12" s="12">
        <f t="shared" si="3"/>
        <v>0.2784722222222222</v>
      </c>
      <c r="H12" s="6" t="s">
        <v>87</v>
      </c>
      <c r="I12" s="8"/>
      <c r="J12" s="14"/>
      <c r="K12" s="15"/>
      <c r="L12" s="1" t="str">
        <f t="shared" si="1"/>
        <v>Cwaliny</v>
      </c>
      <c r="O12" s="175">
        <v>1</v>
      </c>
    </row>
    <row r="13" spans="1:15" ht="11.25" customHeight="1">
      <c r="A13" s="5"/>
      <c r="B13" s="13" t="s">
        <v>57</v>
      </c>
      <c r="C13" s="7">
        <v>2.1</v>
      </c>
      <c r="D13" s="11">
        <f t="shared" si="2"/>
        <v>12.599999999999998</v>
      </c>
      <c r="E13" s="6">
        <v>4</v>
      </c>
      <c r="F13" s="11">
        <f t="shared" si="0"/>
        <v>31.5</v>
      </c>
      <c r="G13" s="12">
        <f t="shared" si="3"/>
        <v>0.28124999999999994</v>
      </c>
      <c r="H13" s="6" t="s">
        <v>87</v>
      </c>
      <c r="I13" s="8"/>
      <c r="J13" s="14"/>
      <c r="K13" s="15"/>
      <c r="L13" s="1" t="str">
        <f t="shared" si="1"/>
        <v>Jakuby</v>
      </c>
      <c r="O13" s="175">
        <v>1</v>
      </c>
    </row>
    <row r="14" spans="1:16" ht="11.25" customHeight="1">
      <c r="A14" s="5"/>
      <c r="B14" s="13" t="s">
        <v>56</v>
      </c>
      <c r="C14" s="7">
        <v>2.2</v>
      </c>
      <c r="D14" s="11">
        <f t="shared" si="2"/>
        <v>14.799999999999997</v>
      </c>
      <c r="E14" s="6">
        <v>5</v>
      </c>
      <c r="F14" s="11">
        <f t="shared" si="0"/>
        <v>26.4</v>
      </c>
      <c r="G14" s="12">
        <f t="shared" si="3"/>
        <v>0.28472222222222215</v>
      </c>
      <c r="H14" s="6" t="s">
        <v>87</v>
      </c>
      <c r="I14" s="8"/>
      <c r="J14" s="14"/>
      <c r="K14" s="15"/>
      <c r="L14" s="1" t="str">
        <f t="shared" si="1"/>
        <v>Cwaliny</v>
      </c>
      <c r="O14" s="175">
        <v>1</v>
      </c>
      <c r="P14" s="1" t="s">
        <v>16</v>
      </c>
    </row>
    <row r="15" spans="1:15" ht="11.25" customHeight="1">
      <c r="A15" s="5"/>
      <c r="B15" s="13" t="s">
        <v>55</v>
      </c>
      <c r="C15" s="7">
        <v>1.2</v>
      </c>
      <c r="D15" s="11">
        <f t="shared" si="2"/>
        <v>15.999999999999996</v>
      </c>
      <c r="E15" s="6">
        <v>2</v>
      </c>
      <c r="F15" s="11">
        <f t="shared" si="0"/>
        <v>36</v>
      </c>
      <c r="G15" s="12">
        <f t="shared" si="3"/>
        <v>0.28611111111111104</v>
      </c>
      <c r="H15" s="6" t="s">
        <v>87</v>
      </c>
      <c r="I15" s="8" t="s">
        <v>16</v>
      </c>
      <c r="J15" s="14"/>
      <c r="K15" s="15"/>
      <c r="L15" s="1" t="str">
        <f t="shared" si="1"/>
        <v>Kumielsk</v>
      </c>
      <c r="O15" s="175">
        <v>1</v>
      </c>
    </row>
    <row r="16" spans="1:15" ht="11.25" customHeight="1">
      <c r="A16" s="5"/>
      <c r="B16" s="13" t="s">
        <v>58</v>
      </c>
      <c r="C16" s="7">
        <v>1.8</v>
      </c>
      <c r="D16" s="11">
        <f t="shared" si="2"/>
        <v>17.799999999999997</v>
      </c>
      <c r="E16" s="6">
        <v>4</v>
      </c>
      <c r="F16" s="11">
        <f t="shared" si="0"/>
        <v>27</v>
      </c>
      <c r="G16" s="12">
        <f t="shared" si="3"/>
        <v>0.2888888888888888</v>
      </c>
      <c r="H16" s="6" t="s">
        <v>87</v>
      </c>
      <c r="I16" s="8" t="s">
        <v>16</v>
      </c>
      <c r="J16" s="14"/>
      <c r="K16" s="15"/>
      <c r="L16" s="1" t="str">
        <f t="shared" si="1"/>
        <v>Gruzy</v>
      </c>
      <c r="O16" s="175">
        <v>1</v>
      </c>
    </row>
    <row r="17" spans="1:15" ht="11.25" customHeight="1">
      <c r="A17" s="5"/>
      <c r="B17" s="16" t="s">
        <v>59</v>
      </c>
      <c r="C17" s="7">
        <v>3.2</v>
      </c>
      <c r="D17" s="11">
        <f t="shared" si="2"/>
        <v>20.999999999999996</v>
      </c>
      <c r="E17" s="6">
        <v>5</v>
      </c>
      <c r="F17" s="11">
        <f t="shared" si="0"/>
        <v>38.4</v>
      </c>
      <c r="G17" s="12">
        <f t="shared" si="3"/>
        <v>0.292361111111111</v>
      </c>
      <c r="H17" s="6" t="s">
        <v>87</v>
      </c>
      <c r="I17" s="14"/>
      <c r="J17" s="14"/>
      <c r="K17" s="15"/>
      <c r="L17" s="1" t="str">
        <f t="shared" si="1"/>
        <v>Grodzisko</v>
      </c>
      <c r="O17" s="175">
        <v>1</v>
      </c>
    </row>
    <row r="18" spans="1:15" ht="11.25" customHeight="1">
      <c r="A18" s="5"/>
      <c r="B18" s="13" t="s">
        <v>58</v>
      </c>
      <c r="C18" s="7">
        <v>3.2</v>
      </c>
      <c r="D18" s="11">
        <f t="shared" si="2"/>
        <v>24.199999999999996</v>
      </c>
      <c r="E18" s="6">
        <v>5</v>
      </c>
      <c r="F18" s="11">
        <f t="shared" si="0"/>
        <v>38.4</v>
      </c>
      <c r="G18" s="12">
        <f t="shared" si="3"/>
        <v>0.2958333333333332</v>
      </c>
      <c r="H18" s="6" t="s">
        <v>87</v>
      </c>
      <c r="I18" s="14"/>
      <c r="J18" s="14"/>
      <c r="K18" s="15"/>
      <c r="L18" s="1" t="str">
        <f t="shared" si="1"/>
        <v>Gruzy</v>
      </c>
      <c r="O18" s="175">
        <v>1</v>
      </c>
    </row>
    <row r="19" spans="1:15" ht="11.25" customHeight="1">
      <c r="A19" s="5"/>
      <c r="B19" s="13" t="s">
        <v>60</v>
      </c>
      <c r="C19" s="7">
        <v>2.2</v>
      </c>
      <c r="D19" s="11">
        <f t="shared" si="2"/>
        <v>26.399999999999995</v>
      </c>
      <c r="E19" s="6">
        <v>5</v>
      </c>
      <c r="F19" s="11">
        <f t="shared" si="0"/>
        <v>26.4</v>
      </c>
      <c r="G19" s="12">
        <f t="shared" si="3"/>
        <v>0.29930555555555544</v>
      </c>
      <c r="H19" s="6" t="s">
        <v>87</v>
      </c>
      <c r="I19" s="14"/>
      <c r="J19" s="14"/>
      <c r="K19" s="15"/>
      <c r="L19" s="1" t="str">
        <f t="shared" si="1"/>
        <v>Guzki</v>
      </c>
      <c r="O19" s="175">
        <v>1</v>
      </c>
    </row>
    <row r="20" spans="1:15" ht="11.25" customHeight="1">
      <c r="A20" s="5"/>
      <c r="B20" s="13" t="s">
        <v>55</v>
      </c>
      <c r="C20" s="7">
        <v>3.2</v>
      </c>
      <c r="D20" s="11">
        <f t="shared" si="2"/>
        <v>29.599999999999994</v>
      </c>
      <c r="E20" s="6">
        <v>7</v>
      </c>
      <c r="F20" s="11">
        <f t="shared" si="0"/>
        <v>27.428571428571427</v>
      </c>
      <c r="G20" s="12">
        <f t="shared" si="3"/>
        <v>0.30416666666666653</v>
      </c>
      <c r="H20" s="6" t="s">
        <v>87</v>
      </c>
      <c r="I20" s="8"/>
      <c r="J20" s="14"/>
      <c r="K20" s="15"/>
      <c r="L20" s="1" t="str">
        <f t="shared" si="1"/>
        <v>Kumielsk</v>
      </c>
      <c r="O20" s="175">
        <v>1</v>
      </c>
    </row>
    <row r="21" spans="1:15" ht="11.25" customHeight="1">
      <c r="A21" s="5"/>
      <c r="B21" s="10" t="s">
        <v>61</v>
      </c>
      <c r="C21" s="7">
        <v>2.3</v>
      </c>
      <c r="D21" s="11">
        <f t="shared" si="2"/>
        <v>31.899999999999995</v>
      </c>
      <c r="E21" s="6">
        <v>3</v>
      </c>
      <c r="F21" s="11">
        <f t="shared" si="0"/>
        <v>46</v>
      </c>
      <c r="G21" s="12">
        <f t="shared" si="3"/>
        <v>0.30624999999999986</v>
      </c>
      <c r="H21" s="6" t="s">
        <v>87</v>
      </c>
      <c r="I21" s="8"/>
      <c r="J21" s="14"/>
      <c r="K21" s="15"/>
      <c r="L21" s="1" t="str">
        <f t="shared" si="1"/>
        <v>Kukły</v>
      </c>
      <c r="O21" s="175">
        <v>1</v>
      </c>
    </row>
    <row r="22" spans="1:15" ht="11.25" customHeight="1">
      <c r="A22" s="5"/>
      <c r="B22" s="10" t="s">
        <v>62</v>
      </c>
      <c r="C22" s="7">
        <v>2.4</v>
      </c>
      <c r="D22" s="11">
        <f t="shared" si="2"/>
        <v>34.3</v>
      </c>
      <c r="E22" s="6">
        <v>5</v>
      </c>
      <c r="F22" s="11">
        <f t="shared" si="0"/>
        <v>28.8</v>
      </c>
      <c r="G22" s="12">
        <f t="shared" si="3"/>
        <v>0.30972222222222207</v>
      </c>
      <c r="H22" s="8" t="s">
        <v>87</v>
      </c>
      <c r="I22" s="8"/>
      <c r="J22" s="14"/>
      <c r="K22" s="15"/>
      <c r="L22" s="1" t="str">
        <f t="shared" si="1"/>
        <v>Szymki</v>
      </c>
      <c r="O22" s="175">
        <v>1</v>
      </c>
    </row>
    <row r="23" spans="1:15" ht="11.25" customHeight="1">
      <c r="A23" s="5"/>
      <c r="B23" s="10" t="s">
        <v>61</v>
      </c>
      <c r="C23" s="7">
        <v>2.4</v>
      </c>
      <c r="D23" s="11">
        <f t="shared" si="2"/>
        <v>36.699999999999996</v>
      </c>
      <c r="E23" s="6">
        <v>4</v>
      </c>
      <c r="F23" s="11">
        <f t="shared" si="0"/>
        <v>36</v>
      </c>
      <c r="G23" s="12">
        <f t="shared" si="3"/>
        <v>0.31249999999999983</v>
      </c>
      <c r="H23" s="8" t="s">
        <v>87</v>
      </c>
      <c r="I23" s="8"/>
      <c r="J23" s="14"/>
      <c r="K23" s="15"/>
      <c r="L23" s="1" t="str">
        <f t="shared" si="1"/>
        <v>Kukły</v>
      </c>
      <c r="O23" s="175">
        <v>1</v>
      </c>
    </row>
    <row r="24" spans="1:15" ht="11.25" customHeight="1">
      <c r="A24" s="5"/>
      <c r="B24" s="10" t="s">
        <v>54</v>
      </c>
      <c r="C24" s="7">
        <v>2.7</v>
      </c>
      <c r="D24" s="11">
        <f t="shared" si="2"/>
        <v>39.4</v>
      </c>
      <c r="E24" s="6">
        <v>7</v>
      </c>
      <c r="F24" s="11">
        <f t="shared" si="0"/>
        <v>23.142857142857142</v>
      </c>
      <c r="G24" s="12">
        <f t="shared" si="3"/>
        <v>0.3173611111111109</v>
      </c>
      <c r="H24" s="8" t="s">
        <v>87</v>
      </c>
      <c r="I24" s="7"/>
      <c r="J24" s="14"/>
      <c r="K24" s="17"/>
      <c r="L24" s="1" t="str">
        <f t="shared" si="1"/>
        <v>Szkody</v>
      </c>
      <c r="O24" s="175">
        <v>1</v>
      </c>
    </row>
    <row r="25" spans="1:15" ht="11.25" customHeight="1">
      <c r="A25" s="5"/>
      <c r="B25" s="10" t="s">
        <v>53</v>
      </c>
      <c r="C25" s="7">
        <v>1</v>
      </c>
      <c r="D25" s="11">
        <f t="shared" si="2"/>
        <v>40.4</v>
      </c>
      <c r="E25" s="6">
        <v>3</v>
      </c>
      <c r="F25" s="11">
        <f t="shared" si="0"/>
        <v>20</v>
      </c>
      <c r="G25" s="12">
        <f t="shared" si="3"/>
        <v>0.31944444444444425</v>
      </c>
      <c r="H25" s="8" t="s">
        <v>87</v>
      </c>
      <c r="I25" s="14"/>
      <c r="J25" s="14"/>
      <c r="K25" s="15"/>
      <c r="L25" s="1" t="str">
        <f t="shared" si="1"/>
        <v>Radysy</v>
      </c>
      <c r="O25" s="175">
        <v>1</v>
      </c>
    </row>
    <row r="26" spans="1:15" ht="11.25" customHeight="1">
      <c r="A26" s="5"/>
      <c r="B26" s="10" t="s">
        <v>45</v>
      </c>
      <c r="C26" s="7">
        <v>3.4</v>
      </c>
      <c r="D26" s="11">
        <f>D25+C26</f>
        <v>43.8</v>
      </c>
      <c r="E26" s="6">
        <v>5</v>
      </c>
      <c r="F26" s="11">
        <f t="shared" si="0"/>
        <v>40.8</v>
      </c>
      <c r="G26" s="12">
        <f t="shared" si="3"/>
        <v>0.32291666666666646</v>
      </c>
      <c r="H26" s="8" t="s">
        <v>87</v>
      </c>
      <c r="I26" s="7"/>
      <c r="J26" s="14"/>
      <c r="K26" s="8"/>
      <c r="L26" s="1" t="s">
        <v>45</v>
      </c>
      <c r="M26" s="63" t="s">
        <v>117</v>
      </c>
      <c r="O26" s="175">
        <v>1</v>
      </c>
    </row>
    <row r="27" spans="1:15" ht="11.25" customHeight="1">
      <c r="A27" s="5"/>
      <c r="B27" s="10" t="s">
        <v>44</v>
      </c>
      <c r="C27" s="7">
        <v>0.2</v>
      </c>
      <c r="D27" s="11">
        <f>D26+C27</f>
        <v>44</v>
      </c>
      <c r="E27" s="6">
        <v>2</v>
      </c>
      <c r="F27" s="11">
        <f t="shared" si="0"/>
        <v>6</v>
      </c>
      <c r="G27" s="12">
        <f t="shared" si="3"/>
        <v>0.32430555555555535</v>
      </c>
      <c r="H27" s="8" t="s">
        <v>87</v>
      </c>
      <c r="I27" s="8"/>
      <c r="J27" s="14"/>
      <c r="K27" s="15"/>
      <c r="L27" s="1" t="s">
        <v>45</v>
      </c>
      <c r="M27" s="64" t="s">
        <v>118</v>
      </c>
      <c r="O27" s="175">
        <v>1</v>
      </c>
    </row>
    <row r="28" spans="1:15" ht="11.25" customHeight="1">
      <c r="A28" s="5" t="s">
        <v>15</v>
      </c>
      <c r="B28" s="10" t="s">
        <v>45</v>
      </c>
      <c r="C28" s="7">
        <v>0.3</v>
      </c>
      <c r="D28" s="11">
        <f>D27+C28</f>
        <v>44.3</v>
      </c>
      <c r="E28" s="6">
        <v>2</v>
      </c>
      <c r="F28" s="11">
        <f t="shared" si="0"/>
        <v>9</v>
      </c>
      <c r="G28" s="12">
        <f t="shared" si="3"/>
        <v>0.32569444444444423</v>
      </c>
      <c r="H28" s="8" t="s">
        <v>87</v>
      </c>
      <c r="I28" s="8"/>
      <c r="J28" s="14"/>
      <c r="K28" s="15"/>
      <c r="L28" s="1" t="s">
        <v>45</v>
      </c>
      <c r="M28" s="65" t="s">
        <v>119</v>
      </c>
      <c r="O28" s="175">
        <v>1</v>
      </c>
    </row>
    <row r="29" spans="1:15" s="59" customFormat="1" ht="12.75" customHeight="1">
      <c r="A29" s="52" t="s">
        <v>113</v>
      </c>
      <c r="B29" s="53"/>
      <c r="C29" s="54"/>
      <c r="D29" s="55">
        <f>D28</f>
        <v>44.3</v>
      </c>
      <c r="E29" s="55"/>
      <c r="F29" s="56"/>
      <c r="G29" s="57">
        <f>D29</f>
        <v>44.3</v>
      </c>
      <c r="H29" s="58"/>
      <c r="I29" s="58"/>
      <c r="J29" s="58"/>
      <c r="K29" s="58"/>
      <c r="L29" s="58"/>
      <c r="M29" s="66">
        <f>SUM($G29:I29)</f>
        <v>44.3</v>
      </c>
      <c r="O29" s="176"/>
    </row>
    <row r="30" spans="1:15" s="59" customFormat="1" ht="12.75" customHeight="1">
      <c r="A30" s="52" t="s">
        <v>115</v>
      </c>
      <c r="B30" s="53"/>
      <c r="C30" s="54"/>
      <c r="D30" s="55">
        <f>D28</f>
        <v>44.3</v>
      </c>
      <c r="E30" s="55"/>
      <c r="F30" s="60"/>
      <c r="G30" s="61">
        <f>D30</f>
        <v>44.3</v>
      </c>
      <c r="H30" s="62"/>
      <c r="I30" s="62"/>
      <c r="J30" s="62"/>
      <c r="K30" s="62"/>
      <c r="L30" s="62"/>
      <c r="M30" s="66">
        <f>SUM($G30:I30)</f>
        <v>44.3</v>
      </c>
      <c r="O30" s="176"/>
    </row>
    <row r="31" ht="10.5" customHeight="1">
      <c r="E31" s="2"/>
    </row>
    <row r="32" spans="1:12" ht="10.5" customHeight="1">
      <c r="A32" s="5"/>
      <c r="B32" s="6" t="s">
        <v>6</v>
      </c>
      <c r="C32" s="7"/>
      <c r="D32" s="6" t="s">
        <v>7</v>
      </c>
      <c r="E32" s="6" t="s">
        <v>8</v>
      </c>
      <c r="F32" s="6" t="s">
        <v>9</v>
      </c>
      <c r="G32" s="28" t="s">
        <v>17</v>
      </c>
      <c r="H32" s="28" t="s">
        <v>17</v>
      </c>
      <c r="I32" s="8" t="s">
        <v>10</v>
      </c>
      <c r="J32" s="8" t="s">
        <v>11</v>
      </c>
      <c r="K32" s="8" t="s">
        <v>12</v>
      </c>
      <c r="L32" s="9" t="s">
        <v>13</v>
      </c>
    </row>
    <row r="33" spans="1:15" ht="10.5" customHeight="1">
      <c r="A33" s="5" t="s">
        <v>14</v>
      </c>
      <c r="B33" s="10" t="s">
        <v>45</v>
      </c>
      <c r="C33" s="7"/>
      <c r="D33" s="11">
        <v>0</v>
      </c>
      <c r="E33" s="6"/>
      <c r="F33" s="6"/>
      <c r="G33" s="12">
        <v>0.53125</v>
      </c>
      <c r="H33" s="12">
        <v>0.611111111111111</v>
      </c>
      <c r="I33" s="6" t="s">
        <v>87</v>
      </c>
      <c r="J33" s="6"/>
      <c r="K33" s="6"/>
      <c r="L33" s="5"/>
      <c r="O33" s="175">
        <v>2</v>
      </c>
    </row>
    <row r="34" spans="1:15" ht="10.5" customHeight="1">
      <c r="A34" s="5"/>
      <c r="B34" s="10" t="s">
        <v>44</v>
      </c>
      <c r="C34" s="7">
        <v>0.3</v>
      </c>
      <c r="D34" s="11">
        <v>0.3</v>
      </c>
      <c r="E34" s="6">
        <v>2</v>
      </c>
      <c r="F34" s="11">
        <f>C34*60/E34</f>
        <v>9</v>
      </c>
      <c r="G34" s="12">
        <f aca="true" t="shared" si="4" ref="G34:G54">G33+TIME(0,E34,0)</f>
        <v>0.5326388888888889</v>
      </c>
      <c r="H34" s="12">
        <f aca="true" t="shared" si="5" ref="H34:H54">H33+TIME(0,E34,0)</f>
        <v>0.6124999999999999</v>
      </c>
      <c r="I34" s="6" t="s">
        <v>87</v>
      </c>
      <c r="J34" s="6"/>
      <c r="K34" s="6"/>
      <c r="L34" s="6"/>
      <c r="O34" s="175">
        <v>2</v>
      </c>
    </row>
    <row r="35" spans="1:19" ht="10.5" customHeight="1">
      <c r="A35" s="5"/>
      <c r="B35" s="10" t="s">
        <v>45</v>
      </c>
      <c r="C35" s="7">
        <v>0.2</v>
      </c>
      <c r="D35" s="11">
        <f>D34+C35</f>
        <v>0.5</v>
      </c>
      <c r="E35" s="6">
        <v>2</v>
      </c>
      <c r="F35" s="11">
        <f aca="true" t="shared" si="6" ref="F35:F54">C35*60/E35</f>
        <v>6</v>
      </c>
      <c r="G35" s="12">
        <f t="shared" si="4"/>
        <v>0.5340277777777778</v>
      </c>
      <c r="H35" s="12">
        <f t="shared" si="5"/>
        <v>0.6138888888888888</v>
      </c>
      <c r="I35" s="6" t="s">
        <v>87</v>
      </c>
      <c r="J35" s="7"/>
      <c r="K35" s="14"/>
      <c r="L35" s="15"/>
      <c r="M35" s="29"/>
      <c r="N35" s="29"/>
      <c r="O35" s="177">
        <v>2</v>
      </c>
      <c r="P35" s="29"/>
      <c r="Q35" s="29"/>
      <c r="R35" s="29"/>
      <c r="S35" s="29"/>
    </row>
    <row r="36" spans="1:15" ht="10.5" customHeight="1">
      <c r="A36" s="5"/>
      <c r="B36" s="10" t="s">
        <v>53</v>
      </c>
      <c r="C36" s="7">
        <v>3.4</v>
      </c>
      <c r="D36" s="11">
        <f aca="true" t="shared" si="7" ref="D36">D35+C36</f>
        <v>3.9</v>
      </c>
      <c r="E36" s="6">
        <v>5</v>
      </c>
      <c r="F36" s="11">
        <f t="shared" si="6"/>
        <v>40.8</v>
      </c>
      <c r="G36" s="12">
        <f t="shared" si="4"/>
        <v>0.5375</v>
      </c>
      <c r="H36" s="12">
        <f t="shared" si="5"/>
        <v>0.617361111111111</v>
      </c>
      <c r="I36" s="6" t="s">
        <v>87</v>
      </c>
      <c r="J36" s="14"/>
      <c r="K36" s="14"/>
      <c r="L36" s="15"/>
      <c r="O36" s="175">
        <v>2</v>
      </c>
    </row>
    <row r="37" spans="1:15" ht="10.5" customHeight="1">
      <c r="A37" s="5"/>
      <c r="B37" s="10" t="s">
        <v>54</v>
      </c>
      <c r="C37" s="7">
        <v>1</v>
      </c>
      <c r="D37" s="11">
        <f>D36+C37</f>
        <v>4.9</v>
      </c>
      <c r="E37" s="6">
        <v>3</v>
      </c>
      <c r="F37" s="11">
        <f t="shared" si="6"/>
        <v>20</v>
      </c>
      <c r="G37" s="12">
        <f t="shared" si="4"/>
        <v>0.5395833333333333</v>
      </c>
      <c r="H37" s="12">
        <f t="shared" si="5"/>
        <v>0.6194444444444444</v>
      </c>
      <c r="I37" s="6" t="s">
        <v>87</v>
      </c>
      <c r="J37" s="7"/>
      <c r="K37" s="14"/>
      <c r="L37" s="15"/>
      <c r="O37" s="175">
        <v>2</v>
      </c>
    </row>
    <row r="38" spans="1:15" ht="10.5" customHeight="1">
      <c r="A38" s="5"/>
      <c r="B38" s="10" t="s">
        <v>61</v>
      </c>
      <c r="C38" s="7">
        <v>2.7</v>
      </c>
      <c r="D38" s="11">
        <f>D37+C38</f>
        <v>7.6000000000000005</v>
      </c>
      <c r="E38" s="6">
        <v>7</v>
      </c>
      <c r="F38" s="11">
        <f t="shared" si="6"/>
        <v>23.142857142857142</v>
      </c>
      <c r="G38" s="12">
        <f t="shared" si="4"/>
        <v>0.5444444444444444</v>
      </c>
      <c r="H38" s="12">
        <f t="shared" si="5"/>
        <v>0.6243055555555554</v>
      </c>
      <c r="I38" s="6" t="s">
        <v>87</v>
      </c>
      <c r="J38" s="8"/>
      <c r="K38" s="14"/>
      <c r="L38" s="15"/>
      <c r="O38" s="175">
        <v>2</v>
      </c>
    </row>
    <row r="39" spans="1:15" ht="10.5" customHeight="1">
      <c r="A39" s="5"/>
      <c r="B39" s="10" t="s">
        <v>62</v>
      </c>
      <c r="C39" s="7">
        <v>2.4</v>
      </c>
      <c r="D39" s="11">
        <f aca="true" t="shared" si="8" ref="D39:D54">D38+C39</f>
        <v>10</v>
      </c>
      <c r="E39" s="6">
        <v>4</v>
      </c>
      <c r="F39" s="11">
        <f t="shared" si="6"/>
        <v>36</v>
      </c>
      <c r="G39" s="12">
        <f t="shared" si="4"/>
        <v>0.5472222222222222</v>
      </c>
      <c r="H39" s="12">
        <f t="shared" si="5"/>
        <v>0.6270833333333332</v>
      </c>
      <c r="I39" s="6" t="s">
        <v>87</v>
      </c>
      <c r="J39" s="8"/>
      <c r="K39" s="14"/>
      <c r="L39" s="15"/>
      <c r="O39" s="175">
        <v>2</v>
      </c>
    </row>
    <row r="40" spans="1:15" ht="10.5" customHeight="1">
      <c r="A40" s="5"/>
      <c r="B40" s="10" t="s">
        <v>61</v>
      </c>
      <c r="C40" s="7">
        <v>2.4</v>
      </c>
      <c r="D40" s="11">
        <f t="shared" si="8"/>
        <v>12.4</v>
      </c>
      <c r="E40" s="6">
        <v>5</v>
      </c>
      <c r="F40" s="11">
        <f t="shared" si="6"/>
        <v>28.8</v>
      </c>
      <c r="G40" s="12">
        <f t="shared" si="4"/>
        <v>0.5506944444444444</v>
      </c>
      <c r="H40" s="12">
        <f t="shared" si="5"/>
        <v>0.6305555555555554</v>
      </c>
      <c r="I40" s="6" t="s">
        <v>87</v>
      </c>
      <c r="J40" s="8"/>
      <c r="K40" s="14"/>
      <c r="L40" s="15"/>
      <c r="O40" s="175">
        <v>2</v>
      </c>
    </row>
    <row r="41" spans="1:15" ht="10.5" customHeight="1">
      <c r="A41" s="5"/>
      <c r="B41" s="13" t="s">
        <v>55</v>
      </c>
      <c r="C41" s="7">
        <v>2.3</v>
      </c>
      <c r="D41" s="11">
        <f t="shared" si="8"/>
        <v>14.7</v>
      </c>
      <c r="E41" s="6">
        <v>3</v>
      </c>
      <c r="F41" s="11">
        <f t="shared" si="6"/>
        <v>46</v>
      </c>
      <c r="G41" s="12">
        <f t="shared" si="4"/>
        <v>0.5527777777777777</v>
      </c>
      <c r="H41" s="12">
        <f t="shared" si="5"/>
        <v>0.6326388888888888</v>
      </c>
      <c r="I41" s="6" t="s">
        <v>87</v>
      </c>
      <c r="J41" s="8"/>
      <c r="K41" s="14"/>
      <c r="L41" s="15"/>
      <c r="O41" s="175">
        <v>2</v>
      </c>
    </row>
    <row r="42" spans="1:15" ht="10.5" customHeight="1">
      <c r="A42" s="5"/>
      <c r="B42" s="13" t="s">
        <v>60</v>
      </c>
      <c r="C42" s="7">
        <v>3.2</v>
      </c>
      <c r="D42" s="11">
        <f t="shared" si="8"/>
        <v>17.9</v>
      </c>
      <c r="E42" s="6">
        <v>7</v>
      </c>
      <c r="F42" s="11">
        <f t="shared" si="6"/>
        <v>27.428571428571427</v>
      </c>
      <c r="G42" s="12">
        <f t="shared" si="4"/>
        <v>0.5576388888888888</v>
      </c>
      <c r="H42" s="12">
        <f t="shared" si="5"/>
        <v>0.6374999999999998</v>
      </c>
      <c r="I42" s="6" t="s">
        <v>87</v>
      </c>
      <c r="J42" s="8"/>
      <c r="K42" s="14"/>
      <c r="L42" s="15"/>
      <c r="O42" s="175">
        <v>2</v>
      </c>
    </row>
    <row r="43" spans="1:15" ht="10.5" customHeight="1">
      <c r="A43" s="5"/>
      <c r="B43" s="13" t="s">
        <v>58</v>
      </c>
      <c r="C43" s="7">
        <v>2.2</v>
      </c>
      <c r="D43" s="11">
        <f t="shared" si="8"/>
        <v>20.099999999999998</v>
      </c>
      <c r="E43" s="6">
        <v>5</v>
      </c>
      <c r="F43" s="11">
        <f t="shared" si="6"/>
        <v>26.4</v>
      </c>
      <c r="G43" s="12">
        <f t="shared" si="4"/>
        <v>0.561111111111111</v>
      </c>
      <c r="H43" s="12">
        <f t="shared" si="5"/>
        <v>0.640972222222222</v>
      </c>
      <c r="I43" s="6" t="s">
        <v>87</v>
      </c>
      <c r="J43" s="14"/>
      <c r="K43" s="14"/>
      <c r="L43" s="15"/>
      <c r="O43" s="175">
        <v>2</v>
      </c>
    </row>
    <row r="44" spans="1:15" ht="10.5" customHeight="1">
      <c r="A44" s="5"/>
      <c r="B44" s="16" t="s">
        <v>59</v>
      </c>
      <c r="C44" s="7">
        <v>3.2</v>
      </c>
      <c r="D44" s="11">
        <f t="shared" si="8"/>
        <v>23.299999999999997</v>
      </c>
      <c r="E44" s="6">
        <v>5</v>
      </c>
      <c r="F44" s="11">
        <f t="shared" si="6"/>
        <v>38.4</v>
      </c>
      <c r="G44" s="12">
        <f t="shared" si="4"/>
        <v>0.5645833333333332</v>
      </c>
      <c r="H44" s="12">
        <f t="shared" si="5"/>
        <v>0.6444444444444443</v>
      </c>
      <c r="I44" s="6" t="s">
        <v>87</v>
      </c>
      <c r="J44" s="14"/>
      <c r="K44" s="14"/>
      <c r="L44" s="15"/>
      <c r="O44" s="175">
        <v>2</v>
      </c>
    </row>
    <row r="45" spans="1:15" ht="10.5" customHeight="1">
      <c r="A45" s="5"/>
      <c r="B45" s="13" t="s">
        <v>58</v>
      </c>
      <c r="C45" s="7">
        <v>3.2</v>
      </c>
      <c r="D45" s="11">
        <f t="shared" si="8"/>
        <v>26.499999999999996</v>
      </c>
      <c r="E45" s="6">
        <v>5</v>
      </c>
      <c r="F45" s="11">
        <f t="shared" si="6"/>
        <v>38.4</v>
      </c>
      <c r="G45" s="12">
        <f t="shared" si="4"/>
        <v>0.5680555555555554</v>
      </c>
      <c r="H45" s="12">
        <f t="shared" si="5"/>
        <v>0.6479166666666665</v>
      </c>
      <c r="I45" s="6" t="s">
        <v>87</v>
      </c>
      <c r="J45" s="14"/>
      <c r="K45" s="14"/>
      <c r="L45" s="15"/>
      <c r="O45" s="175">
        <v>2</v>
      </c>
    </row>
    <row r="46" spans="1:15" ht="10.5" customHeight="1">
      <c r="A46" s="5"/>
      <c r="B46" s="13" t="s">
        <v>55</v>
      </c>
      <c r="C46" s="7">
        <v>1.8</v>
      </c>
      <c r="D46" s="11">
        <f t="shared" si="8"/>
        <v>28.299999999999997</v>
      </c>
      <c r="E46" s="6">
        <v>4</v>
      </c>
      <c r="F46" s="11">
        <f t="shared" si="6"/>
        <v>27</v>
      </c>
      <c r="G46" s="12">
        <f t="shared" si="4"/>
        <v>0.5708333333333332</v>
      </c>
      <c r="H46" s="12">
        <f t="shared" si="5"/>
        <v>0.6506944444444442</v>
      </c>
      <c r="I46" s="6" t="s">
        <v>87</v>
      </c>
      <c r="J46" s="8"/>
      <c r="K46" s="14"/>
      <c r="L46" s="15"/>
      <c r="O46" s="175">
        <v>2</v>
      </c>
    </row>
    <row r="47" spans="1:15" ht="10.5" customHeight="1">
      <c r="A47" s="5"/>
      <c r="B47" s="13" t="s">
        <v>56</v>
      </c>
      <c r="C47" s="7">
        <v>1.2</v>
      </c>
      <c r="D47" s="11">
        <f t="shared" si="8"/>
        <v>29.499999999999996</v>
      </c>
      <c r="E47" s="6">
        <v>2</v>
      </c>
      <c r="F47" s="11">
        <f t="shared" si="6"/>
        <v>36</v>
      </c>
      <c r="G47" s="12">
        <f t="shared" si="4"/>
        <v>0.5722222222222221</v>
      </c>
      <c r="H47" s="12">
        <f t="shared" si="5"/>
        <v>0.6520833333333331</v>
      </c>
      <c r="I47" s="6" t="s">
        <v>87</v>
      </c>
      <c r="J47" s="8"/>
      <c r="K47" s="14"/>
      <c r="L47" s="15"/>
      <c r="O47" s="175">
        <v>2</v>
      </c>
    </row>
    <row r="48" spans="1:15" ht="10.5" customHeight="1">
      <c r="A48" s="5"/>
      <c r="B48" s="13" t="s">
        <v>57</v>
      </c>
      <c r="C48" s="7">
        <v>2.2</v>
      </c>
      <c r="D48" s="11">
        <f t="shared" si="8"/>
        <v>31.699999999999996</v>
      </c>
      <c r="E48" s="6">
        <v>5</v>
      </c>
      <c r="F48" s="11">
        <f t="shared" si="6"/>
        <v>26.4</v>
      </c>
      <c r="G48" s="12">
        <f t="shared" si="4"/>
        <v>0.5756944444444443</v>
      </c>
      <c r="H48" s="12">
        <f t="shared" si="5"/>
        <v>0.6555555555555553</v>
      </c>
      <c r="I48" s="8" t="s">
        <v>87</v>
      </c>
      <c r="J48" s="8"/>
      <c r="K48" s="14"/>
      <c r="L48" s="15"/>
      <c r="O48" s="175">
        <v>2</v>
      </c>
    </row>
    <row r="49" spans="1:15" ht="10.5" customHeight="1">
      <c r="A49" s="5"/>
      <c r="B49" s="13" t="s">
        <v>56</v>
      </c>
      <c r="C49" s="7">
        <v>2.1</v>
      </c>
      <c r="D49" s="11">
        <f t="shared" si="8"/>
        <v>33.8</v>
      </c>
      <c r="E49" s="6">
        <v>4</v>
      </c>
      <c r="F49" s="11">
        <f t="shared" si="6"/>
        <v>31.5</v>
      </c>
      <c r="G49" s="12">
        <f t="shared" si="4"/>
        <v>0.578472222222222</v>
      </c>
      <c r="H49" s="12">
        <f t="shared" si="5"/>
        <v>0.6583333333333331</v>
      </c>
      <c r="I49" s="8" t="s">
        <v>87</v>
      </c>
      <c r="J49" s="8"/>
      <c r="K49" s="14"/>
      <c r="L49" s="15"/>
      <c r="O49" s="175">
        <v>2</v>
      </c>
    </row>
    <row r="50" spans="1:15" ht="10.5" customHeight="1">
      <c r="A50" s="5"/>
      <c r="B50" s="13" t="s">
        <v>55</v>
      </c>
      <c r="C50" s="7">
        <v>1.2</v>
      </c>
      <c r="D50" s="11">
        <f t="shared" si="8"/>
        <v>35</v>
      </c>
      <c r="E50" s="6">
        <v>3</v>
      </c>
      <c r="F50" s="11">
        <f t="shared" si="6"/>
        <v>24</v>
      </c>
      <c r="G50" s="12">
        <f t="shared" si="4"/>
        <v>0.5805555555555554</v>
      </c>
      <c r="H50" s="12">
        <f t="shared" si="5"/>
        <v>0.6604166666666664</v>
      </c>
      <c r="I50" s="8" t="s">
        <v>87</v>
      </c>
      <c r="J50" s="8"/>
      <c r="K50" s="14"/>
      <c r="L50" s="15"/>
      <c r="O50" s="175">
        <v>2</v>
      </c>
    </row>
    <row r="51" spans="1:15" ht="10.5" customHeight="1">
      <c r="A51" s="5"/>
      <c r="B51" s="13" t="s">
        <v>55</v>
      </c>
      <c r="C51" s="7">
        <v>1.7</v>
      </c>
      <c r="D51" s="11">
        <f t="shared" si="8"/>
        <v>36.7</v>
      </c>
      <c r="E51" s="6">
        <v>2</v>
      </c>
      <c r="F51" s="11">
        <f t="shared" si="6"/>
        <v>51</v>
      </c>
      <c r="G51" s="12">
        <f t="shared" si="4"/>
        <v>0.5819444444444443</v>
      </c>
      <c r="H51" s="12">
        <f t="shared" si="5"/>
        <v>0.6618055555555553</v>
      </c>
      <c r="I51" s="8" t="s">
        <v>87</v>
      </c>
      <c r="J51" s="8"/>
      <c r="K51" s="14"/>
      <c r="L51" s="15"/>
      <c r="O51" s="175">
        <v>2</v>
      </c>
    </row>
    <row r="52" spans="1:15" ht="10.5" customHeight="1">
      <c r="A52" s="5"/>
      <c r="B52" s="13" t="s">
        <v>54</v>
      </c>
      <c r="C52" s="7">
        <v>3.9</v>
      </c>
      <c r="D52" s="11">
        <f t="shared" si="8"/>
        <v>40.6</v>
      </c>
      <c r="E52" s="6">
        <v>6</v>
      </c>
      <c r="F52" s="11">
        <f t="shared" si="6"/>
        <v>39</v>
      </c>
      <c r="G52" s="12">
        <f t="shared" si="4"/>
        <v>0.5861111111111109</v>
      </c>
      <c r="H52" s="12">
        <f t="shared" si="5"/>
        <v>0.665972222222222</v>
      </c>
      <c r="I52" s="8" t="s">
        <v>87</v>
      </c>
      <c r="J52" s="8"/>
      <c r="K52" s="14"/>
      <c r="L52" s="15"/>
      <c r="M52" s="63" t="s">
        <v>117</v>
      </c>
      <c r="O52" s="175">
        <v>2</v>
      </c>
    </row>
    <row r="53" spans="1:15" ht="10.5" customHeight="1">
      <c r="A53" s="5"/>
      <c r="B53" s="10" t="s">
        <v>53</v>
      </c>
      <c r="C53" s="7">
        <v>0.7</v>
      </c>
      <c r="D53" s="11">
        <f t="shared" si="8"/>
        <v>41.300000000000004</v>
      </c>
      <c r="E53" s="6">
        <v>2</v>
      </c>
      <c r="F53" s="11">
        <f t="shared" si="6"/>
        <v>21</v>
      </c>
      <c r="G53" s="12">
        <f t="shared" si="4"/>
        <v>0.5874999999999998</v>
      </c>
      <c r="H53" s="12">
        <f t="shared" si="5"/>
        <v>0.6673611111111108</v>
      </c>
      <c r="I53" s="8" t="s">
        <v>87</v>
      </c>
      <c r="J53" s="8"/>
      <c r="K53" s="14"/>
      <c r="L53" s="15"/>
      <c r="M53" s="64" t="s">
        <v>118</v>
      </c>
      <c r="O53" s="175">
        <v>2</v>
      </c>
    </row>
    <row r="54" spans="1:15" ht="10.5" customHeight="1">
      <c r="A54" s="5" t="s">
        <v>15</v>
      </c>
      <c r="B54" s="10" t="s">
        <v>45</v>
      </c>
      <c r="C54" s="7">
        <v>3</v>
      </c>
      <c r="D54" s="11">
        <f t="shared" si="8"/>
        <v>44.300000000000004</v>
      </c>
      <c r="E54" s="6">
        <v>3</v>
      </c>
      <c r="F54" s="11">
        <f t="shared" si="6"/>
        <v>60</v>
      </c>
      <c r="G54" s="12">
        <f t="shared" si="4"/>
        <v>0.5895833333333331</v>
      </c>
      <c r="H54" s="12">
        <f t="shared" si="5"/>
        <v>0.6694444444444442</v>
      </c>
      <c r="I54" s="8" t="s">
        <v>87</v>
      </c>
      <c r="J54" s="8"/>
      <c r="K54" s="14"/>
      <c r="L54" s="15"/>
      <c r="M54" s="65" t="s">
        <v>119</v>
      </c>
      <c r="O54" s="175">
        <v>2</v>
      </c>
    </row>
    <row r="55" spans="1:15" s="59" customFormat="1" ht="12.75" customHeight="1">
      <c r="A55" s="52" t="s">
        <v>113</v>
      </c>
      <c r="B55" s="53"/>
      <c r="C55" s="54"/>
      <c r="D55" s="55">
        <f>D54</f>
        <v>44.300000000000004</v>
      </c>
      <c r="E55" s="55"/>
      <c r="F55" s="56"/>
      <c r="G55" s="57">
        <f>D55</f>
        <v>44.300000000000004</v>
      </c>
      <c r="H55" s="57">
        <f>$D55</f>
        <v>44.300000000000004</v>
      </c>
      <c r="I55" s="58"/>
      <c r="J55" s="58"/>
      <c r="K55" s="58"/>
      <c r="L55" s="58"/>
      <c r="M55" s="66">
        <f>SUM($G55:I55)</f>
        <v>88.60000000000001</v>
      </c>
      <c r="O55" s="176"/>
    </row>
    <row r="56" spans="1:15" s="59" customFormat="1" ht="12.75" customHeight="1">
      <c r="A56" s="52" t="s">
        <v>115</v>
      </c>
      <c r="B56" s="53"/>
      <c r="C56" s="54"/>
      <c r="D56" s="55">
        <f>D54</f>
        <v>44.300000000000004</v>
      </c>
      <c r="E56" s="55"/>
      <c r="F56" s="60"/>
      <c r="G56" s="61">
        <f>D56</f>
        <v>44.300000000000004</v>
      </c>
      <c r="H56" s="57">
        <f aca="true" t="shared" si="9" ref="H56">$D56</f>
        <v>44.300000000000004</v>
      </c>
      <c r="I56" s="62"/>
      <c r="J56" s="62"/>
      <c r="K56" s="62"/>
      <c r="L56" s="62"/>
      <c r="M56" s="66">
        <f>SUM($G56:I56)</f>
        <v>88.60000000000001</v>
      </c>
      <c r="O56" s="176"/>
    </row>
    <row r="57" spans="1:15" s="44" customFormat="1" ht="12.75" customHeight="1">
      <c r="A57" s="45"/>
      <c r="B57" s="46"/>
      <c r="C57" s="47"/>
      <c r="D57" s="48"/>
      <c r="E57" s="49"/>
      <c r="F57" s="46"/>
      <c r="H57" s="50"/>
      <c r="I57" s="50"/>
      <c r="J57" s="50"/>
      <c r="K57" s="50"/>
      <c r="O57" s="176">
        <f>SUM(O7:O54)</f>
        <v>66</v>
      </c>
    </row>
    <row r="58" spans="1:15" s="44" customFormat="1" ht="12.75" customHeight="1">
      <c r="A58" s="52" t="s">
        <v>113</v>
      </c>
      <c r="B58" s="69"/>
      <c r="C58" s="69"/>
      <c r="D58" s="55" t="s">
        <v>114</v>
      </c>
      <c r="E58" s="70"/>
      <c r="F58" s="71">
        <f>M29+M55</f>
        <v>132.9</v>
      </c>
      <c r="G58" s="72"/>
      <c r="O58" s="176"/>
    </row>
    <row r="59" spans="1:15" s="44" customFormat="1" ht="12.75" customHeight="1">
      <c r="A59" s="52" t="s">
        <v>115</v>
      </c>
      <c r="B59" s="69"/>
      <c r="C59" s="69"/>
      <c r="D59" s="55" t="s">
        <v>114</v>
      </c>
      <c r="E59" s="70"/>
      <c r="F59" s="71">
        <f>M30+M56</f>
        <v>132.9</v>
      </c>
      <c r="G59" s="72"/>
      <c r="O59" s="179"/>
    </row>
    <row r="60" spans="1:25" ht="10.5" customHeight="1">
      <c r="A60" s="30"/>
      <c r="B60" s="31"/>
      <c r="C60" s="30"/>
      <c r="D60" s="32"/>
      <c r="E60" s="30"/>
      <c r="F60" s="32"/>
      <c r="G60" s="30"/>
      <c r="H60" s="30"/>
      <c r="I60" s="30"/>
      <c r="J60" s="30"/>
      <c r="K60" s="30"/>
      <c r="L60" s="30"/>
      <c r="M60" s="30"/>
      <c r="U60" s="33"/>
      <c r="V60" s="33"/>
      <c r="W60" s="33"/>
      <c r="X60" s="33"/>
      <c r="Y60" s="33"/>
    </row>
    <row r="61" ht="12.75" customHeight="1">
      <c r="B61" s="34" t="s">
        <v>18</v>
      </c>
    </row>
    <row r="62" ht="14.25" customHeight="1">
      <c r="B62" s="35" t="s">
        <v>19</v>
      </c>
    </row>
    <row r="63" ht="10.5" customHeight="1">
      <c r="B63" s="35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7"/>
  <sheetViews>
    <sheetView zoomScale="118" zoomScaleNormal="118" workbookViewId="0" topLeftCell="A1">
      <selection activeCell="O4" sqref="O4:P77"/>
    </sheetView>
  </sheetViews>
  <sheetFormatPr defaultColWidth="8.796875" defaultRowHeight="14.25"/>
  <cols>
    <col min="1" max="1" width="4.19921875" style="1" customWidth="1"/>
    <col min="2" max="2" width="21.1992187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8.69921875" style="1" customWidth="1"/>
    <col min="15" max="15" width="3" style="178" customWidth="1"/>
    <col min="1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J2" s="1" t="s">
        <v>3</v>
      </c>
    </row>
    <row r="3" spans="4:10" ht="12.75" customHeight="1">
      <c r="D3" s="1" t="s">
        <v>208</v>
      </c>
      <c r="J3" s="1" t="s">
        <v>4</v>
      </c>
    </row>
    <row r="4" spans="2:15" ht="11.25" customHeight="1">
      <c r="B4" s="4" t="s">
        <v>97</v>
      </c>
      <c r="C4" s="4"/>
      <c r="F4" s="38"/>
      <c r="G4" s="38"/>
      <c r="H4" s="38"/>
      <c r="J4" s="1" t="s">
        <v>5</v>
      </c>
      <c r="O4" s="1"/>
    </row>
    <row r="5" spans="5:15" ht="11.25" customHeight="1">
      <c r="E5" s="2"/>
      <c r="F5" s="2"/>
      <c r="G5" s="2"/>
      <c r="H5" s="2"/>
      <c r="O5" s="1"/>
    </row>
    <row r="6" spans="1:15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  <c r="O6" s="1"/>
    </row>
    <row r="7" spans="1:15" ht="11.25" customHeight="1">
      <c r="A7" s="5" t="s">
        <v>14</v>
      </c>
      <c r="B7" s="10" t="s">
        <v>63</v>
      </c>
      <c r="C7" s="7"/>
      <c r="D7" s="11">
        <v>0</v>
      </c>
      <c r="E7" s="6"/>
      <c r="F7" s="6"/>
      <c r="G7" s="12">
        <v>0.28125</v>
      </c>
      <c r="H7" s="6" t="s">
        <v>87</v>
      </c>
      <c r="I7" s="6"/>
      <c r="J7" s="6"/>
      <c r="K7" s="5"/>
      <c r="L7" s="1" t="str">
        <f>B7</f>
        <v xml:space="preserve">Biała Piska </v>
      </c>
      <c r="O7" s="1"/>
    </row>
    <row r="8" spans="1:15" ht="11.25" customHeight="1">
      <c r="A8" s="5"/>
      <c r="B8" s="10" t="s">
        <v>46</v>
      </c>
      <c r="C8" s="7">
        <v>3.2</v>
      </c>
      <c r="D8" s="11">
        <v>3.2</v>
      </c>
      <c r="E8" s="6">
        <v>4</v>
      </c>
      <c r="F8" s="11">
        <f>C8*60/E8</f>
        <v>48</v>
      </c>
      <c r="G8" s="12">
        <f>G7+TIME(0,E8,0)</f>
        <v>0.28402777777777777</v>
      </c>
      <c r="H8" s="6" t="s">
        <v>87</v>
      </c>
      <c r="I8" s="6"/>
      <c r="J8" s="6"/>
      <c r="K8" s="6"/>
      <c r="L8" s="1" t="str">
        <f aca="true" t="shared" si="0" ref="L8:L18">B8</f>
        <v>Oblewo</v>
      </c>
      <c r="O8" s="1"/>
    </row>
    <row r="9" spans="1:15" ht="11.25" customHeight="1">
      <c r="A9" s="5"/>
      <c r="B9" s="13" t="s">
        <v>47</v>
      </c>
      <c r="C9" s="7">
        <v>2.2</v>
      </c>
      <c r="D9" s="11">
        <f>D8+C9</f>
        <v>5.4</v>
      </c>
      <c r="E9" s="6">
        <v>4</v>
      </c>
      <c r="F9" s="11">
        <f aca="true" t="shared" si="1" ref="F9:F25">C9*60/E9</f>
        <v>33</v>
      </c>
      <c r="G9" s="12">
        <f>G8+TIME(0,E9,0)</f>
        <v>0.28680555555555554</v>
      </c>
      <c r="H9" s="6" t="s">
        <v>87</v>
      </c>
      <c r="I9" s="14"/>
      <c r="J9" s="14"/>
      <c r="K9" s="15"/>
      <c r="L9" s="1" t="str">
        <f t="shared" si="0"/>
        <v>Sulimy</v>
      </c>
      <c r="O9" s="1"/>
    </row>
    <row r="10" spans="1:15" ht="11.25" customHeight="1">
      <c r="A10" s="5"/>
      <c r="B10" s="16" t="s">
        <v>83</v>
      </c>
      <c r="C10" s="7">
        <v>2.2</v>
      </c>
      <c r="D10" s="11">
        <f aca="true" t="shared" si="2" ref="D10:D24">D9+C10</f>
        <v>7.6000000000000005</v>
      </c>
      <c r="E10" s="6">
        <v>4</v>
      </c>
      <c r="F10" s="11">
        <f t="shared" si="1"/>
        <v>33</v>
      </c>
      <c r="G10" s="12">
        <f aca="true" t="shared" si="3" ref="G10:G24">G9+TIME(0,E10,0)</f>
        <v>0.2895833333333333</v>
      </c>
      <c r="H10" s="6"/>
      <c r="I10" s="14"/>
      <c r="J10" s="14"/>
      <c r="K10" s="15"/>
      <c r="L10" s="1" t="str">
        <f t="shared" si="0"/>
        <v>Dąbrówka Drygalska</v>
      </c>
      <c r="O10" s="1"/>
    </row>
    <row r="11" spans="1:15" ht="11.25" customHeight="1">
      <c r="A11" s="5"/>
      <c r="B11" s="13" t="s">
        <v>64</v>
      </c>
      <c r="C11" s="7">
        <v>1.9</v>
      </c>
      <c r="D11" s="11">
        <f t="shared" si="2"/>
        <v>9.5</v>
      </c>
      <c r="E11" s="6">
        <v>4</v>
      </c>
      <c r="F11" s="11">
        <f t="shared" si="1"/>
        <v>28.5</v>
      </c>
      <c r="G11" s="12">
        <f t="shared" si="3"/>
        <v>0.29236111111111107</v>
      </c>
      <c r="H11" s="6" t="s">
        <v>87</v>
      </c>
      <c r="I11" s="14"/>
      <c r="J11" s="14"/>
      <c r="K11" s="15"/>
      <c r="L11" s="1" t="str">
        <f t="shared" si="0"/>
        <v>Nowe Drygały</v>
      </c>
      <c r="O11" s="1"/>
    </row>
    <row r="12" spans="1:15" ht="11.25" customHeight="1">
      <c r="A12" s="5"/>
      <c r="B12" s="13" t="s">
        <v>65</v>
      </c>
      <c r="C12" s="7">
        <v>2.2</v>
      </c>
      <c r="D12" s="11">
        <f t="shared" si="2"/>
        <v>11.7</v>
      </c>
      <c r="E12" s="6">
        <v>4</v>
      </c>
      <c r="F12" s="11">
        <f t="shared" si="1"/>
        <v>33</v>
      </c>
      <c r="G12" s="12">
        <f t="shared" si="3"/>
        <v>0.29513888888888884</v>
      </c>
      <c r="H12" s="6" t="s">
        <v>87</v>
      </c>
      <c r="I12" s="8"/>
      <c r="J12" s="14"/>
      <c r="K12" s="15"/>
      <c r="L12" s="1" t="str">
        <f t="shared" si="0"/>
        <v>Drygały</v>
      </c>
      <c r="O12" s="1"/>
    </row>
    <row r="13" spans="1:15" ht="11.25" customHeight="1">
      <c r="A13" s="5"/>
      <c r="B13" s="13" t="s">
        <v>65</v>
      </c>
      <c r="C13" s="7">
        <v>1.7</v>
      </c>
      <c r="D13" s="11">
        <f t="shared" si="2"/>
        <v>13.399999999999999</v>
      </c>
      <c r="E13" s="6">
        <v>3</v>
      </c>
      <c r="F13" s="11">
        <f t="shared" si="1"/>
        <v>34</v>
      </c>
      <c r="G13" s="12">
        <f t="shared" si="3"/>
        <v>0.29722222222222217</v>
      </c>
      <c r="H13" s="6" t="s">
        <v>87</v>
      </c>
      <c r="I13" s="8"/>
      <c r="J13" s="14"/>
      <c r="K13" s="15"/>
      <c r="L13" s="1" t="str">
        <f t="shared" si="0"/>
        <v>Drygały</v>
      </c>
      <c r="O13" s="1"/>
    </row>
    <row r="14" spans="1:15" ht="11.25" customHeight="1">
      <c r="A14" s="5"/>
      <c r="B14" s="13" t="s">
        <v>66</v>
      </c>
      <c r="C14" s="7">
        <v>2.3</v>
      </c>
      <c r="D14" s="11">
        <f t="shared" si="2"/>
        <v>15.7</v>
      </c>
      <c r="E14" s="6">
        <v>3</v>
      </c>
      <c r="F14" s="11">
        <f t="shared" si="1"/>
        <v>46</v>
      </c>
      <c r="G14" s="12">
        <f t="shared" si="3"/>
        <v>0.2993055555555555</v>
      </c>
      <c r="H14" s="6" t="s">
        <v>87</v>
      </c>
      <c r="I14" s="8"/>
      <c r="J14" s="14"/>
      <c r="K14" s="15"/>
      <c r="L14" s="1" t="str">
        <f t="shared" si="0"/>
        <v>Pogorzel Wielka</v>
      </c>
      <c r="O14" s="1"/>
    </row>
    <row r="15" spans="1:15" ht="11.25" customHeight="1">
      <c r="A15" s="5"/>
      <c r="B15" s="13" t="s">
        <v>67</v>
      </c>
      <c r="C15" s="7">
        <v>3.2</v>
      </c>
      <c r="D15" s="11">
        <f t="shared" si="2"/>
        <v>18.9</v>
      </c>
      <c r="E15" s="6">
        <v>4</v>
      </c>
      <c r="F15" s="11">
        <f t="shared" si="1"/>
        <v>48</v>
      </c>
      <c r="G15" s="12">
        <f t="shared" si="3"/>
        <v>0.30208333333333326</v>
      </c>
      <c r="H15" s="6" t="s">
        <v>87</v>
      </c>
      <c r="I15" s="8"/>
      <c r="J15" s="14"/>
      <c r="K15" s="15"/>
      <c r="L15" s="1" t="str">
        <f t="shared" si="0"/>
        <v>Nitki</v>
      </c>
      <c r="O15" s="1"/>
    </row>
    <row r="16" spans="1:15" ht="11.25" customHeight="1">
      <c r="A16" s="5"/>
      <c r="B16" s="13" t="s">
        <v>68</v>
      </c>
      <c r="C16" s="7">
        <v>3.6</v>
      </c>
      <c r="D16" s="11">
        <f t="shared" si="2"/>
        <v>22.5</v>
      </c>
      <c r="E16" s="6">
        <v>4</v>
      </c>
      <c r="F16" s="11">
        <f t="shared" si="1"/>
        <v>54</v>
      </c>
      <c r="G16" s="12">
        <f t="shared" si="3"/>
        <v>0.304861111111111</v>
      </c>
      <c r="H16" s="6" t="s">
        <v>87</v>
      </c>
      <c r="I16" s="8" t="s">
        <v>16</v>
      </c>
      <c r="J16" s="14"/>
      <c r="K16" s="15"/>
      <c r="L16" s="1" t="str">
        <f t="shared" si="0"/>
        <v>Pogorzel Mała</v>
      </c>
      <c r="O16" s="1"/>
    </row>
    <row r="17" spans="1:15" ht="11.25" customHeight="1">
      <c r="A17" s="5"/>
      <c r="B17" s="13" t="s">
        <v>65</v>
      </c>
      <c r="C17" s="7">
        <v>1.5</v>
      </c>
      <c r="D17" s="11">
        <f t="shared" si="2"/>
        <v>24</v>
      </c>
      <c r="E17" s="6">
        <v>3</v>
      </c>
      <c r="F17" s="11">
        <f t="shared" si="1"/>
        <v>30</v>
      </c>
      <c r="G17" s="12">
        <f t="shared" si="3"/>
        <v>0.30694444444444435</v>
      </c>
      <c r="H17" s="6" t="s">
        <v>87</v>
      </c>
      <c r="I17" s="8" t="s">
        <v>16</v>
      </c>
      <c r="J17" s="14"/>
      <c r="K17" s="15"/>
      <c r="L17" s="1" t="str">
        <f t="shared" si="0"/>
        <v>Drygały</v>
      </c>
      <c r="O17" s="1"/>
    </row>
    <row r="18" spans="1:15" ht="11.25" customHeight="1">
      <c r="A18" s="5"/>
      <c r="B18" s="13" t="s">
        <v>65</v>
      </c>
      <c r="C18" s="7">
        <v>1.7</v>
      </c>
      <c r="D18" s="11">
        <f t="shared" si="2"/>
        <v>25.7</v>
      </c>
      <c r="E18" s="6">
        <v>3</v>
      </c>
      <c r="F18" s="11">
        <f t="shared" si="1"/>
        <v>34</v>
      </c>
      <c r="G18" s="12">
        <f t="shared" si="3"/>
        <v>0.3090277777777777</v>
      </c>
      <c r="H18" s="6" t="s">
        <v>87</v>
      </c>
      <c r="I18" s="14"/>
      <c r="J18" s="14"/>
      <c r="K18" s="15"/>
      <c r="L18" s="1" t="str">
        <f t="shared" si="0"/>
        <v>Drygały</v>
      </c>
      <c r="O18" s="1"/>
    </row>
    <row r="19" spans="1:15" ht="11.25" customHeight="1">
      <c r="A19" s="5"/>
      <c r="B19" s="13" t="s">
        <v>69</v>
      </c>
      <c r="C19" s="7">
        <v>0.9</v>
      </c>
      <c r="D19" s="11">
        <f t="shared" si="2"/>
        <v>26.599999999999998</v>
      </c>
      <c r="E19" s="6">
        <v>3</v>
      </c>
      <c r="F19" s="11">
        <f t="shared" si="1"/>
        <v>18</v>
      </c>
      <c r="G19" s="12">
        <f t="shared" si="3"/>
        <v>0.311111111111111</v>
      </c>
      <c r="H19" s="6" t="s">
        <v>87</v>
      </c>
      <c r="I19" s="14"/>
      <c r="J19" s="14"/>
      <c r="K19" s="15"/>
      <c r="L19" s="1" t="s">
        <v>65</v>
      </c>
      <c r="O19" s="1"/>
    </row>
    <row r="20" spans="1:15" ht="11.25" customHeight="1">
      <c r="A20" s="5"/>
      <c r="B20" s="13" t="s">
        <v>70</v>
      </c>
      <c r="C20" s="7">
        <v>3.6</v>
      </c>
      <c r="D20" s="11">
        <f t="shared" si="2"/>
        <v>30.2</v>
      </c>
      <c r="E20" s="6">
        <v>4</v>
      </c>
      <c r="F20" s="11">
        <f t="shared" si="1"/>
        <v>54</v>
      </c>
      <c r="G20" s="12">
        <f t="shared" si="3"/>
        <v>0.3138888888888888</v>
      </c>
      <c r="H20" s="6" t="s">
        <v>87</v>
      </c>
      <c r="I20" s="14"/>
      <c r="J20" s="14"/>
      <c r="K20" s="15"/>
      <c r="L20" s="1" t="str">
        <f>B20</f>
        <v>Zalesie</v>
      </c>
      <c r="O20" s="1"/>
    </row>
    <row r="21" spans="1:15" ht="11.25" customHeight="1">
      <c r="A21" s="5"/>
      <c r="B21" s="13" t="s">
        <v>71</v>
      </c>
      <c r="C21" s="7">
        <v>2.6</v>
      </c>
      <c r="D21" s="11">
        <f t="shared" si="2"/>
        <v>32.8</v>
      </c>
      <c r="E21" s="6">
        <v>3</v>
      </c>
      <c r="F21" s="11">
        <f t="shared" si="1"/>
        <v>52</v>
      </c>
      <c r="G21" s="12">
        <f t="shared" si="3"/>
        <v>0.3159722222222221</v>
      </c>
      <c r="H21" s="6" t="s">
        <v>87</v>
      </c>
      <c r="I21" s="8"/>
      <c r="J21" s="14"/>
      <c r="K21" s="15"/>
      <c r="L21" s="1" t="str">
        <f>B21</f>
        <v>Myszki</v>
      </c>
      <c r="O21" s="1"/>
    </row>
    <row r="22" spans="1:15" ht="11.25" customHeight="1">
      <c r="A22" s="5"/>
      <c r="B22" s="10" t="s">
        <v>69</v>
      </c>
      <c r="C22" s="7">
        <v>6.2</v>
      </c>
      <c r="D22" s="11">
        <f t="shared" si="2"/>
        <v>39</v>
      </c>
      <c r="E22" s="6">
        <v>5</v>
      </c>
      <c r="F22" s="11">
        <f t="shared" si="1"/>
        <v>74.4</v>
      </c>
      <c r="G22" s="12">
        <f t="shared" si="3"/>
        <v>0.3194444444444443</v>
      </c>
      <c r="H22" s="6" t="s">
        <v>87</v>
      </c>
      <c r="I22" s="8"/>
      <c r="J22" s="14"/>
      <c r="K22" s="15"/>
      <c r="L22" s="1" t="s">
        <v>65</v>
      </c>
      <c r="O22" s="1"/>
    </row>
    <row r="23" spans="1:15" ht="11.25" customHeight="1">
      <c r="A23" s="5"/>
      <c r="B23" s="10" t="s">
        <v>64</v>
      </c>
      <c r="C23" s="7">
        <v>1.8</v>
      </c>
      <c r="D23" s="11">
        <f t="shared" si="2"/>
        <v>40.8</v>
      </c>
      <c r="E23" s="6">
        <v>3</v>
      </c>
      <c r="F23" s="11">
        <f t="shared" si="1"/>
        <v>36</v>
      </c>
      <c r="G23" s="12">
        <f t="shared" si="3"/>
        <v>0.32152777777777763</v>
      </c>
      <c r="H23" s="6" t="s">
        <v>87</v>
      </c>
      <c r="I23" s="8"/>
      <c r="J23" s="14"/>
      <c r="K23" s="15"/>
      <c r="L23" s="1" t="s">
        <v>64</v>
      </c>
      <c r="M23" s="63" t="s">
        <v>117</v>
      </c>
      <c r="O23" s="1"/>
    </row>
    <row r="24" spans="1:15" ht="11.25" customHeight="1">
      <c r="A24" s="5"/>
      <c r="B24" s="10" t="s">
        <v>46</v>
      </c>
      <c r="C24" s="7">
        <v>2.6</v>
      </c>
      <c r="D24" s="11">
        <f t="shared" si="2"/>
        <v>43.4</v>
      </c>
      <c r="E24" s="6">
        <v>3</v>
      </c>
      <c r="F24" s="11">
        <f t="shared" si="1"/>
        <v>52</v>
      </c>
      <c r="G24" s="12">
        <f t="shared" si="3"/>
        <v>0.32361111111111096</v>
      </c>
      <c r="H24" s="6" t="s">
        <v>87</v>
      </c>
      <c r="I24" s="8"/>
      <c r="J24" s="14"/>
      <c r="K24" s="15"/>
      <c r="L24" s="1" t="s">
        <v>46</v>
      </c>
      <c r="M24" s="64" t="s">
        <v>118</v>
      </c>
      <c r="O24" s="1"/>
    </row>
    <row r="25" spans="1:15" ht="11.25" customHeight="1">
      <c r="A25" s="5" t="s">
        <v>15</v>
      </c>
      <c r="B25" s="10" t="s">
        <v>63</v>
      </c>
      <c r="C25" s="7">
        <v>3.2</v>
      </c>
      <c r="D25" s="11">
        <f>D24+C25</f>
        <v>46.6</v>
      </c>
      <c r="E25" s="6">
        <v>4</v>
      </c>
      <c r="F25" s="11">
        <f t="shared" si="1"/>
        <v>48</v>
      </c>
      <c r="G25" s="12">
        <f>G24+TIME(0,E25,0)</f>
        <v>0.32638888888888873</v>
      </c>
      <c r="H25" s="6" t="s">
        <v>87</v>
      </c>
      <c r="I25" s="7"/>
      <c r="J25" s="14"/>
      <c r="K25" s="17"/>
      <c r="L25" s="1" t="s">
        <v>63</v>
      </c>
      <c r="M25" s="65" t="s">
        <v>119</v>
      </c>
      <c r="O25" s="1"/>
    </row>
    <row r="26" spans="1:13" s="59" customFormat="1" ht="12.75" customHeight="1">
      <c r="A26" s="52" t="s">
        <v>113</v>
      </c>
      <c r="B26" s="53"/>
      <c r="C26" s="54"/>
      <c r="D26" s="55">
        <f>D25</f>
        <v>46.6</v>
      </c>
      <c r="E26" s="55"/>
      <c r="F26" s="56"/>
      <c r="G26" s="57">
        <f>D26</f>
        <v>46.6</v>
      </c>
      <c r="H26" s="58"/>
      <c r="I26" s="58"/>
      <c r="J26" s="58"/>
      <c r="K26" s="58"/>
      <c r="L26" s="58"/>
      <c r="M26" s="66">
        <f>SUM($G26:I26)</f>
        <v>46.6</v>
      </c>
    </row>
    <row r="27" spans="1:13" s="59" customFormat="1" ht="12.75" customHeight="1">
      <c r="A27" s="52" t="s">
        <v>115</v>
      </c>
      <c r="B27" s="53"/>
      <c r="C27" s="54"/>
      <c r="D27" s="55">
        <f>D25</f>
        <v>46.6</v>
      </c>
      <c r="E27" s="55"/>
      <c r="F27" s="60"/>
      <c r="G27" s="61">
        <f>D27</f>
        <v>46.6</v>
      </c>
      <c r="H27" s="62"/>
      <c r="I27" s="62"/>
      <c r="J27" s="62"/>
      <c r="K27" s="62"/>
      <c r="L27" s="62"/>
      <c r="M27" s="66">
        <f>SUM($G27:I27)</f>
        <v>46.6</v>
      </c>
    </row>
    <row r="28" spans="5:15" ht="11.25" customHeight="1">
      <c r="E28" s="2"/>
      <c r="O28" s="1"/>
    </row>
    <row r="29" spans="1:15" ht="11.25" customHeight="1">
      <c r="A29" s="5"/>
      <c r="B29" s="6" t="s">
        <v>6</v>
      </c>
      <c r="C29" s="7"/>
      <c r="D29" s="6" t="s">
        <v>7</v>
      </c>
      <c r="E29" s="6" t="s">
        <v>8</v>
      </c>
      <c r="F29" s="6" t="s">
        <v>9</v>
      </c>
      <c r="G29" s="28" t="s">
        <v>17</v>
      </c>
      <c r="H29" s="28" t="s">
        <v>17</v>
      </c>
      <c r="I29" s="8" t="s">
        <v>10</v>
      </c>
      <c r="J29" s="8" t="s">
        <v>11</v>
      </c>
      <c r="K29" s="8" t="s">
        <v>12</v>
      </c>
      <c r="L29" s="9" t="s">
        <v>13</v>
      </c>
      <c r="O29" s="1"/>
    </row>
    <row r="30" spans="1:15" ht="11.25" customHeight="1">
      <c r="A30" s="5" t="s">
        <v>14</v>
      </c>
      <c r="B30" s="10" t="s">
        <v>45</v>
      </c>
      <c r="C30" s="7"/>
      <c r="D30" s="11">
        <v>0</v>
      </c>
      <c r="E30" s="6"/>
      <c r="F30" s="6"/>
      <c r="G30" s="12">
        <v>0.53125</v>
      </c>
      <c r="H30" s="12">
        <v>0.611111111111111</v>
      </c>
      <c r="I30" s="6" t="s">
        <v>87</v>
      </c>
      <c r="J30" s="6"/>
      <c r="K30" s="6"/>
      <c r="L30" s="5"/>
      <c r="O30" s="1"/>
    </row>
    <row r="31" spans="1:15" ht="10.5" customHeight="1">
      <c r="A31" s="5"/>
      <c r="B31" s="10" t="s">
        <v>46</v>
      </c>
      <c r="C31" s="7">
        <v>3.2</v>
      </c>
      <c r="D31" s="11">
        <v>3.2</v>
      </c>
      <c r="E31" s="6">
        <v>4</v>
      </c>
      <c r="F31" s="11">
        <f>C31*60/E31</f>
        <v>48</v>
      </c>
      <c r="G31" s="12">
        <f aca="true" t="shared" si="4" ref="G31:G48">G30+TIME(0,E31,0)</f>
        <v>0.5340277777777778</v>
      </c>
      <c r="H31" s="12">
        <f aca="true" t="shared" si="5" ref="H31:H48">H30+TIME(0,E31,0)</f>
        <v>0.6138888888888888</v>
      </c>
      <c r="I31" s="6" t="s">
        <v>87</v>
      </c>
      <c r="J31" s="6"/>
      <c r="K31" s="6"/>
      <c r="L31" s="6"/>
      <c r="O31" s="1"/>
    </row>
    <row r="32" spans="1:15" ht="10.5" customHeight="1">
      <c r="A32" s="5"/>
      <c r="B32" s="10" t="s">
        <v>64</v>
      </c>
      <c r="C32" s="7">
        <v>2.6</v>
      </c>
      <c r="D32" s="11">
        <f>D31+C32</f>
        <v>5.800000000000001</v>
      </c>
      <c r="E32" s="6">
        <v>3</v>
      </c>
      <c r="F32" s="11">
        <f aca="true" t="shared" si="6" ref="F32:F48">C32*60/E32</f>
        <v>52</v>
      </c>
      <c r="G32" s="12">
        <f t="shared" si="4"/>
        <v>0.5361111111111111</v>
      </c>
      <c r="H32" s="12">
        <f t="shared" si="5"/>
        <v>0.6159722222222221</v>
      </c>
      <c r="I32" s="6" t="s">
        <v>87</v>
      </c>
      <c r="J32" s="7"/>
      <c r="K32" s="14"/>
      <c r="L32" s="15"/>
      <c r="O32" s="1"/>
    </row>
    <row r="33" spans="1:15" ht="10.5" customHeight="1">
      <c r="A33" s="5"/>
      <c r="B33" s="10" t="s">
        <v>69</v>
      </c>
      <c r="C33" s="7">
        <v>1.8</v>
      </c>
      <c r="D33" s="11">
        <f aca="true" t="shared" si="7" ref="D33">D32+C33</f>
        <v>7.6000000000000005</v>
      </c>
      <c r="E33" s="6">
        <v>3</v>
      </c>
      <c r="F33" s="11">
        <f t="shared" si="6"/>
        <v>36</v>
      </c>
      <c r="G33" s="12">
        <f t="shared" si="4"/>
        <v>0.5381944444444444</v>
      </c>
      <c r="H33" s="12">
        <f t="shared" si="5"/>
        <v>0.6180555555555555</v>
      </c>
      <c r="I33" s="6" t="s">
        <v>87</v>
      </c>
      <c r="J33" s="14"/>
      <c r="K33" s="14"/>
      <c r="L33" s="15"/>
      <c r="O33" s="1"/>
    </row>
    <row r="34" spans="1:15" ht="10.5" customHeight="1">
      <c r="A34" s="5"/>
      <c r="B34" s="10" t="s">
        <v>71</v>
      </c>
      <c r="C34" s="7">
        <v>6.2</v>
      </c>
      <c r="D34" s="11">
        <f>D33+C34</f>
        <v>13.8</v>
      </c>
      <c r="E34" s="6">
        <v>5</v>
      </c>
      <c r="F34" s="11">
        <f t="shared" si="6"/>
        <v>74.4</v>
      </c>
      <c r="G34" s="12">
        <f t="shared" si="4"/>
        <v>0.5416666666666666</v>
      </c>
      <c r="H34" s="12">
        <f t="shared" si="5"/>
        <v>0.6215277777777777</v>
      </c>
      <c r="I34" s="6" t="s">
        <v>87</v>
      </c>
      <c r="J34" s="7"/>
      <c r="K34" s="14"/>
      <c r="L34" s="15"/>
      <c r="O34" s="1"/>
    </row>
    <row r="35" spans="1:17" ht="10.5" customHeight="1">
      <c r="A35" s="5"/>
      <c r="B35" s="10" t="s">
        <v>70</v>
      </c>
      <c r="C35" s="7">
        <v>2.6</v>
      </c>
      <c r="D35" s="11">
        <f>D34+C35</f>
        <v>16.400000000000002</v>
      </c>
      <c r="E35" s="6">
        <v>3</v>
      </c>
      <c r="F35" s="11">
        <f t="shared" si="6"/>
        <v>52</v>
      </c>
      <c r="G35" s="12">
        <f t="shared" si="4"/>
        <v>0.54375</v>
      </c>
      <c r="H35" s="12">
        <f t="shared" si="5"/>
        <v>0.623611111111111</v>
      </c>
      <c r="I35" s="6" t="s">
        <v>87</v>
      </c>
      <c r="J35" s="8"/>
      <c r="K35" s="14"/>
      <c r="L35" s="15"/>
      <c r="M35" s="29"/>
      <c r="N35" s="29"/>
      <c r="O35" s="29"/>
      <c r="P35" s="29"/>
      <c r="Q35" s="29"/>
    </row>
    <row r="36" spans="1:15" ht="10.5" customHeight="1">
      <c r="A36" s="5"/>
      <c r="B36" s="10" t="s">
        <v>69</v>
      </c>
      <c r="C36" s="7">
        <v>3.6</v>
      </c>
      <c r="D36" s="11">
        <f aca="true" t="shared" si="8" ref="D36:D48">D35+C36</f>
        <v>20.000000000000004</v>
      </c>
      <c r="E36" s="6">
        <v>4</v>
      </c>
      <c r="F36" s="11">
        <f t="shared" si="6"/>
        <v>54</v>
      </c>
      <c r="G36" s="12">
        <f t="shared" si="4"/>
        <v>0.5465277777777777</v>
      </c>
      <c r="H36" s="12">
        <f t="shared" si="5"/>
        <v>0.6263888888888888</v>
      </c>
      <c r="I36" s="6" t="s">
        <v>87</v>
      </c>
      <c r="J36" s="8"/>
      <c r="K36" s="14"/>
      <c r="L36" s="15"/>
      <c r="O36" s="1"/>
    </row>
    <row r="37" spans="1:15" ht="10.5" customHeight="1">
      <c r="A37" s="5"/>
      <c r="B37" s="13" t="s">
        <v>65</v>
      </c>
      <c r="C37" s="7">
        <v>0.9</v>
      </c>
      <c r="D37" s="11">
        <f t="shared" si="8"/>
        <v>20.900000000000002</v>
      </c>
      <c r="E37" s="6">
        <v>3</v>
      </c>
      <c r="F37" s="11">
        <f t="shared" si="6"/>
        <v>18</v>
      </c>
      <c r="G37" s="12">
        <f t="shared" si="4"/>
        <v>0.548611111111111</v>
      </c>
      <c r="H37" s="12">
        <f t="shared" si="5"/>
        <v>0.6284722222222221</v>
      </c>
      <c r="I37" s="6" t="s">
        <v>87</v>
      </c>
      <c r="J37" s="8"/>
      <c r="K37" s="14"/>
      <c r="L37" s="15"/>
      <c r="O37" s="1"/>
    </row>
    <row r="38" spans="1:15" ht="10.5" customHeight="1">
      <c r="A38" s="5"/>
      <c r="B38" s="13" t="s">
        <v>65</v>
      </c>
      <c r="C38" s="7">
        <v>1.7</v>
      </c>
      <c r="D38" s="11">
        <f t="shared" si="8"/>
        <v>22.6</v>
      </c>
      <c r="E38" s="6">
        <v>3</v>
      </c>
      <c r="F38" s="11">
        <f t="shared" si="6"/>
        <v>34</v>
      </c>
      <c r="G38" s="12">
        <f t="shared" si="4"/>
        <v>0.5506944444444444</v>
      </c>
      <c r="H38" s="12">
        <f t="shared" si="5"/>
        <v>0.6305555555555554</v>
      </c>
      <c r="I38" s="6" t="s">
        <v>87</v>
      </c>
      <c r="J38" s="8"/>
      <c r="K38" s="14"/>
      <c r="L38" s="15"/>
      <c r="O38" s="1"/>
    </row>
    <row r="39" spans="1:15" ht="10.5" customHeight="1">
      <c r="A39" s="5"/>
      <c r="B39" s="13" t="s">
        <v>66</v>
      </c>
      <c r="C39" s="7">
        <v>1.5</v>
      </c>
      <c r="D39" s="11">
        <f t="shared" si="8"/>
        <v>24.1</v>
      </c>
      <c r="E39" s="6">
        <v>3</v>
      </c>
      <c r="F39" s="11">
        <f t="shared" si="6"/>
        <v>30</v>
      </c>
      <c r="G39" s="12">
        <f t="shared" si="4"/>
        <v>0.5527777777777777</v>
      </c>
      <c r="H39" s="12">
        <f t="shared" si="5"/>
        <v>0.6326388888888888</v>
      </c>
      <c r="I39" s="6" t="s">
        <v>87</v>
      </c>
      <c r="J39" s="8"/>
      <c r="K39" s="14"/>
      <c r="L39" s="15"/>
      <c r="O39" s="1"/>
    </row>
    <row r="40" spans="1:15" ht="10.5" customHeight="1">
      <c r="A40" s="5"/>
      <c r="B40" s="13" t="s">
        <v>67</v>
      </c>
      <c r="C40" s="7">
        <v>3.6</v>
      </c>
      <c r="D40" s="11">
        <f t="shared" si="8"/>
        <v>27.700000000000003</v>
      </c>
      <c r="E40" s="6">
        <v>4</v>
      </c>
      <c r="F40" s="11">
        <f t="shared" si="6"/>
        <v>54</v>
      </c>
      <c r="G40" s="12">
        <f t="shared" si="4"/>
        <v>0.5555555555555555</v>
      </c>
      <c r="H40" s="12">
        <f t="shared" si="5"/>
        <v>0.6354166666666665</v>
      </c>
      <c r="I40" s="6" t="s">
        <v>87</v>
      </c>
      <c r="J40" s="14"/>
      <c r="K40" s="14"/>
      <c r="L40" s="15"/>
      <c r="O40" s="1"/>
    </row>
    <row r="41" spans="1:15" ht="10.5" customHeight="1">
      <c r="A41" s="5"/>
      <c r="B41" s="13" t="s">
        <v>68</v>
      </c>
      <c r="C41" s="7">
        <v>3.2</v>
      </c>
      <c r="D41" s="11">
        <f t="shared" si="8"/>
        <v>30.900000000000002</v>
      </c>
      <c r="E41" s="6">
        <v>4</v>
      </c>
      <c r="F41" s="11">
        <f t="shared" si="6"/>
        <v>48</v>
      </c>
      <c r="G41" s="12">
        <f t="shared" si="4"/>
        <v>0.5583333333333332</v>
      </c>
      <c r="H41" s="12">
        <f t="shared" si="5"/>
        <v>0.6381944444444443</v>
      </c>
      <c r="I41" s="6" t="s">
        <v>87</v>
      </c>
      <c r="J41" s="14"/>
      <c r="K41" s="14"/>
      <c r="L41" s="15"/>
      <c r="O41" s="1"/>
    </row>
    <row r="42" spans="1:15" ht="10.5" customHeight="1">
      <c r="A42" s="5"/>
      <c r="B42" s="13" t="s">
        <v>65</v>
      </c>
      <c r="C42" s="7">
        <v>2.3</v>
      </c>
      <c r="D42" s="11">
        <f t="shared" si="8"/>
        <v>33.2</v>
      </c>
      <c r="E42" s="6">
        <v>3</v>
      </c>
      <c r="F42" s="11">
        <f t="shared" si="6"/>
        <v>46</v>
      </c>
      <c r="G42" s="12">
        <f t="shared" si="4"/>
        <v>0.5604166666666666</v>
      </c>
      <c r="H42" s="12">
        <f t="shared" si="5"/>
        <v>0.6402777777777776</v>
      </c>
      <c r="I42" s="6" t="s">
        <v>87</v>
      </c>
      <c r="J42" s="14"/>
      <c r="K42" s="14"/>
      <c r="L42" s="15"/>
      <c r="O42" s="1"/>
    </row>
    <row r="43" spans="1:15" ht="10.5" customHeight="1">
      <c r="A43" s="5"/>
      <c r="B43" s="13" t="s">
        <v>65</v>
      </c>
      <c r="C43" s="7">
        <v>1.7</v>
      </c>
      <c r="D43" s="11">
        <f t="shared" si="8"/>
        <v>34.900000000000006</v>
      </c>
      <c r="E43" s="6">
        <v>3</v>
      </c>
      <c r="F43" s="11">
        <f t="shared" si="6"/>
        <v>34</v>
      </c>
      <c r="G43" s="12">
        <f t="shared" si="4"/>
        <v>0.5624999999999999</v>
      </c>
      <c r="H43" s="12">
        <f t="shared" si="5"/>
        <v>0.6423611111111109</v>
      </c>
      <c r="I43" s="6" t="s">
        <v>87</v>
      </c>
      <c r="J43" s="8"/>
      <c r="K43" s="14"/>
      <c r="L43" s="15"/>
      <c r="O43" s="1"/>
    </row>
    <row r="44" spans="1:15" ht="10.5" customHeight="1">
      <c r="A44" s="5"/>
      <c r="B44" s="13" t="s">
        <v>64</v>
      </c>
      <c r="C44" s="7">
        <v>2.2</v>
      </c>
      <c r="D44" s="11">
        <f t="shared" si="8"/>
        <v>37.10000000000001</v>
      </c>
      <c r="E44" s="6">
        <v>4</v>
      </c>
      <c r="F44" s="11">
        <f t="shared" si="6"/>
        <v>33</v>
      </c>
      <c r="G44" s="12">
        <f t="shared" si="4"/>
        <v>0.5652777777777777</v>
      </c>
      <c r="H44" s="12">
        <f t="shared" si="5"/>
        <v>0.6451388888888887</v>
      </c>
      <c r="I44" s="6" t="s">
        <v>87</v>
      </c>
      <c r="J44" s="8"/>
      <c r="K44" s="14"/>
      <c r="L44" s="15"/>
      <c r="O44" s="1"/>
    </row>
    <row r="45" spans="1:15" ht="10.5" customHeight="1">
      <c r="A45" s="5"/>
      <c r="B45" s="16" t="s">
        <v>83</v>
      </c>
      <c r="C45" s="7">
        <v>1.9</v>
      </c>
      <c r="D45" s="11">
        <f t="shared" si="8"/>
        <v>39.00000000000001</v>
      </c>
      <c r="E45" s="6">
        <v>4</v>
      </c>
      <c r="F45" s="11">
        <f t="shared" si="6"/>
        <v>28.5</v>
      </c>
      <c r="G45" s="12">
        <f t="shared" si="4"/>
        <v>0.5680555555555554</v>
      </c>
      <c r="H45" s="12">
        <f t="shared" si="5"/>
        <v>0.6479166666666665</v>
      </c>
      <c r="I45" s="6"/>
      <c r="J45" s="8"/>
      <c r="K45" s="14"/>
      <c r="L45" s="15"/>
      <c r="O45" s="1"/>
    </row>
    <row r="46" spans="1:15" ht="10.5" customHeight="1">
      <c r="A46" s="5"/>
      <c r="B46" s="13" t="s">
        <v>47</v>
      </c>
      <c r="C46" s="7">
        <v>2.2</v>
      </c>
      <c r="D46" s="11">
        <f t="shared" si="8"/>
        <v>41.20000000000001</v>
      </c>
      <c r="E46" s="6">
        <v>4</v>
      </c>
      <c r="F46" s="11">
        <f t="shared" si="6"/>
        <v>33</v>
      </c>
      <c r="G46" s="12">
        <f t="shared" si="4"/>
        <v>0.5708333333333332</v>
      </c>
      <c r="H46" s="12">
        <f t="shared" si="5"/>
        <v>0.6506944444444442</v>
      </c>
      <c r="I46" s="6" t="s">
        <v>87</v>
      </c>
      <c r="J46" s="8"/>
      <c r="K46" s="14"/>
      <c r="L46" s="15"/>
      <c r="M46" s="63" t="s">
        <v>117</v>
      </c>
      <c r="O46" s="1"/>
    </row>
    <row r="47" spans="1:15" ht="10.5" customHeight="1">
      <c r="A47" s="5"/>
      <c r="B47" s="13" t="s">
        <v>46</v>
      </c>
      <c r="C47" s="7">
        <v>2.2</v>
      </c>
      <c r="D47" s="11">
        <f t="shared" si="8"/>
        <v>43.40000000000001</v>
      </c>
      <c r="E47" s="6">
        <v>4</v>
      </c>
      <c r="F47" s="11">
        <f t="shared" si="6"/>
        <v>33</v>
      </c>
      <c r="G47" s="12">
        <f t="shared" si="4"/>
        <v>0.573611111111111</v>
      </c>
      <c r="H47" s="12">
        <f t="shared" si="5"/>
        <v>0.653472222222222</v>
      </c>
      <c r="I47" s="6" t="s">
        <v>87</v>
      </c>
      <c r="J47" s="8"/>
      <c r="K47" s="14"/>
      <c r="L47" s="15"/>
      <c r="M47" s="64" t="s">
        <v>118</v>
      </c>
      <c r="O47" s="1"/>
    </row>
    <row r="48" spans="1:15" ht="10.5" customHeight="1">
      <c r="A48" s="5" t="s">
        <v>15</v>
      </c>
      <c r="B48" s="13" t="s">
        <v>45</v>
      </c>
      <c r="C48" s="7">
        <v>3.2</v>
      </c>
      <c r="D48" s="11">
        <f t="shared" si="8"/>
        <v>46.600000000000016</v>
      </c>
      <c r="E48" s="6">
        <v>4</v>
      </c>
      <c r="F48" s="11">
        <f t="shared" si="6"/>
        <v>48</v>
      </c>
      <c r="G48" s="12">
        <f t="shared" si="4"/>
        <v>0.5763888888888887</v>
      </c>
      <c r="H48" s="12">
        <f t="shared" si="5"/>
        <v>0.6562499999999998</v>
      </c>
      <c r="I48" s="6" t="s">
        <v>87</v>
      </c>
      <c r="J48" s="8"/>
      <c r="K48" s="14"/>
      <c r="L48" s="15"/>
      <c r="M48" s="65" t="s">
        <v>119</v>
      </c>
      <c r="O48" s="1"/>
    </row>
    <row r="49" spans="1:13" s="59" customFormat="1" ht="12.75" customHeight="1">
      <c r="A49" s="52" t="s">
        <v>113</v>
      </c>
      <c r="B49" s="53"/>
      <c r="C49" s="54"/>
      <c r="D49" s="55">
        <f>D48</f>
        <v>46.600000000000016</v>
      </c>
      <c r="E49" s="55"/>
      <c r="F49" s="56"/>
      <c r="G49" s="57">
        <f>D49</f>
        <v>46.600000000000016</v>
      </c>
      <c r="H49" s="57">
        <f>$D49</f>
        <v>46.600000000000016</v>
      </c>
      <c r="I49" s="58"/>
      <c r="J49" s="58"/>
      <c r="K49" s="58"/>
      <c r="L49" s="58"/>
      <c r="M49" s="66">
        <f>SUM($G49:I49)</f>
        <v>93.20000000000003</v>
      </c>
    </row>
    <row r="50" spans="1:13" s="59" customFormat="1" ht="12.75" customHeight="1">
      <c r="A50" s="52" t="s">
        <v>115</v>
      </c>
      <c r="B50" s="53"/>
      <c r="C50" s="54"/>
      <c r="D50" s="55">
        <f>D48</f>
        <v>46.600000000000016</v>
      </c>
      <c r="E50" s="55"/>
      <c r="F50" s="60"/>
      <c r="G50" s="61">
        <f>D50</f>
        <v>46.600000000000016</v>
      </c>
      <c r="H50" s="57">
        <f aca="true" t="shared" si="9" ref="H50">$D50</f>
        <v>46.600000000000016</v>
      </c>
      <c r="I50" s="62"/>
      <c r="J50" s="62"/>
      <c r="K50" s="62"/>
      <c r="L50" s="62"/>
      <c r="M50" s="66">
        <f>SUM($G50:I50)</f>
        <v>93.20000000000003</v>
      </c>
    </row>
    <row r="51" spans="1:11" s="44" customFormat="1" ht="12.75" customHeight="1">
      <c r="A51" s="45"/>
      <c r="B51" s="46"/>
      <c r="C51" s="47"/>
      <c r="D51" s="48"/>
      <c r="E51" s="49"/>
      <c r="F51" s="46"/>
      <c r="H51" s="50"/>
      <c r="I51" s="50"/>
      <c r="J51" s="50"/>
      <c r="K51" s="50"/>
    </row>
    <row r="52" spans="1:7" s="44" customFormat="1" ht="12.75" customHeight="1">
      <c r="A52" s="52" t="s">
        <v>113</v>
      </c>
      <c r="B52" s="69"/>
      <c r="C52" s="69"/>
      <c r="D52" s="55" t="s">
        <v>114</v>
      </c>
      <c r="E52" s="70"/>
      <c r="F52" s="71">
        <f>M26+M49</f>
        <v>139.80000000000004</v>
      </c>
      <c r="G52" s="72"/>
    </row>
    <row r="53" spans="1:7" s="44" customFormat="1" ht="12.75" customHeight="1">
      <c r="A53" s="52" t="s">
        <v>115</v>
      </c>
      <c r="B53" s="69"/>
      <c r="C53" s="69"/>
      <c r="D53" s="55" t="s">
        <v>114</v>
      </c>
      <c r="E53" s="70"/>
      <c r="F53" s="71">
        <f>M27+M50</f>
        <v>139.80000000000004</v>
      </c>
      <c r="G53" s="72"/>
    </row>
    <row r="54" spans="1:15" ht="10.5" customHeight="1">
      <c r="A54" s="30"/>
      <c r="B54" s="31"/>
      <c r="C54" s="30"/>
      <c r="D54" s="32"/>
      <c r="E54" s="30"/>
      <c r="F54" s="32"/>
      <c r="G54" s="30"/>
      <c r="H54" s="30"/>
      <c r="I54" s="30"/>
      <c r="J54" s="30"/>
      <c r="K54" s="30"/>
      <c r="O54" s="1"/>
    </row>
    <row r="55" spans="2:15" ht="10.5" customHeight="1">
      <c r="B55" s="34" t="s">
        <v>18</v>
      </c>
      <c r="O55" s="1"/>
    </row>
    <row r="56" spans="2:15" ht="12.75" customHeight="1">
      <c r="B56" s="35" t="s">
        <v>19</v>
      </c>
      <c r="O56" s="1"/>
    </row>
    <row r="57" spans="2:15" ht="10.5" customHeight="1">
      <c r="B57" s="35"/>
      <c r="L57" s="30"/>
      <c r="O57" s="1"/>
    </row>
    <row r="58" ht="10.5" customHeight="1">
      <c r="O58" s="1"/>
    </row>
    <row r="59" ht="10.5" customHeight="1">
      <c r="O59" s="1"/>
    </row>
    <row r="60" spans="13:23" ht="10.5" customHeight="1">
      <c r="M60" s="30"/>
      <c r="O60" s="1"/>
      <c r="S60" s="33"/>
      <c r="T60" s="33"/>
      <c r="U60" s="33"/>
      <c r="V60" s="33"/>
      <c r="W60" s="33"/>
    </row>
    <row r="61" ht="12.75" customHeight="1">
      <c r="O61" s="1"/>
    </row>
    <row r="62" ht="14.25" customHeight="1">
      <c r="O62" s="1"/>
    </row>
    <row r="63" ht="10.5" customHeight="1">
      <c r="O63" s="1"/>
    </row>
    <row r="64" ht="10.5" customHeight="1">
      <c r="O64" s="1"/>
    </row>
    <row r="65" ht="10.5" customHeight="1">
      <c r="O65" s="1"/>
    </row>
    <row r="66" ht="10.5" customHeight="1">
      <c r="O66" s="1"/>
    </row>
    <row r="67" ht="10.5" customHeight="1">
      <c r="O67" s="1"/>
    </row>
    <row r="68" ht="10.5" customHeight="1">
      <c r="O68" s="1"/>
    </row>
    <row r="69" ht="10.5" customHeight="1">
      <c r="O69" s="1"/>
    </row>
    <row r="70" ht="10.5" customHeight="1">
      <c r="O70" s="1"/>
    </row>
    <row r="71" ht="10.5" customHeight="1">
      <c r="O71" s="1"/>
    </row>
    <row r="72" ht="10.5" customHeight="1">
      <c r="O72" s="1"/>
    </row>
    <row r="73" ht="10.5" customHeight="1">
      <c r="O73" s="1"/>
    </row>
    <row r="74" ht="10.5" customHeight="1">
      <c r="O74" s="1"/>
    </row>
    <row r="75" ht="10.5" customHeight="1">
      <c r="O75" s="1"/>
    </row>
    <row r="76" ht="10.5" customHeight="1">
      <c r="O76" s="1"/>
    </row>
    <row r="77" ht="10.5" customHeight="1">
      <c r="O77" s="1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5"/>
  <sheetViews>
    <sheetView zoomScale="118" zoomScaleNormal="118" workbookViewId="0" topLeftCell="A1">
      <selection activeCell="N3" sqref="N3:P75"/>
    </sheetView>
  </sheetViews>
  <sheetFormatPr defaultColWidth="8.796875" defaultRowHeight="14.25"/>
  <cols>
    <col min="1" max="1" width="4.09765625" style="1" customWidth="1"/>
    <col min="2" max="2" width="21.1992187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8.69921875" style="1" customWidth="1"/>
    <col min="15" max="15" width="3" style="178" customWidth="1"/>
    <col min="1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J2" s="1" t="s">
        <v>3</v>
      </c>
    </row>
    <row r="3" spans="4:15" ht="12.75" customHeight="1">
      <c r="D3" s="1" t="s">
        <v>205</v>
      </c>
      <c r="J3" s="1" t="s">
        <v>4</v>
      </c>
      <c r="O3" s="1"/>
    </row>
    <row r="4" spans="2:15" ht="11.25" customHeight="1">
      <c r="B4" s="4" t="s">
        <v>98</v>
      </c>
      <c r="C4" s="4"/>
      <c r="F4" s="38"/>
      <c r="G4" s="38"/>
      <c r="H4" s="38"/>
      <c r="J4" s="1" t="s">
        <v>5</v>
      </c>
      <c r="O4" s="1"/>
    </row>
    <row r="5" spans="5:15" ht="11.25" customHeight="1">
      <c r="E5" s="2"/>
      <c r="F5" s="2"/>
      <c r="G5" s="2"/>
      <c r="H5" s="2"/>
      <c r="O5" s="1"/>
    </row>
    <row r="6" spans="1:15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  <c r="O6" s="1"/>
    </row>
    <row r="7" spans="1:15" ht="11.25" customHeight="1">
      <c r="A7" s="5" t="s">
        <v>14</v>
      </c>
      <c r="B7" s="10" t="s">
        <v>45</v>
      </c>
      <c r="C7" s="7"/>
      <c r="D7" s="11">
        <v>0</v>
      </c>
      <c r="E7" s="6"/>
      <c r="F7" s="6"/>
      <c r="G7" s="12">
        <v>0.3020833333333333</v>
      </c>
      <c r="H7" s="6" t="s">
        <v>87</v>
      </c>
      <c r="I7" s="6"/>
      <c r="J7" s="6"/>
      <c r="K7" s="5"/>
      <c r="L7" s="1" t="str">
        <f>B7</f>
        <v>Biała Piska</v>
      </c>
      <c r="O7" s="1"/>
    </row>
    <row r="8" spans="1:15" ht="11.25" customHeight="1">
      <c r="A8" s="5"/>
      <c r="B8" s="10" t="s">
        <v>72</v>
      </c>
      <c r="C8" s="7">
        <v>2.8</v>
      </c>
      <c r="D8" s="11">
        <v>2.8</v>
      </c>
      <c r="E8" s="6">
        <v>3</v>
      </c>
      <c r="F8" s="11">
        <f>C8*60/E8</f>
        <v>56</v>
      </c>
      <c r="G8" s="12">
        <f>G7+TIME(0,E8,0)</f>
        <v>0.30416666666666664</v>
      </c>
      <c r="H8" s="6" t="s">
        <v>87</v>
      </c>
      <c r="I8" s="6"/>
      <c r="J8" s="6"/>
      <c r="K8" s="6"/>
      <c r="L8" s="1" t="s">
        <v>109</v>
      </c>
      <c r="O8" s="1"/>
    </row>
    <row r="9" spans="1:15" ht="11.25" customHeight="1">
      <c r="A9" s="5"/>
      <c r="B9" s="13" t="s">
        <v>73</v>
      </c>
      <c r="C9" s="7">
        <v>4.4</v>
      </c>
      <c r="D9" s="11">
        <f>D8+C9</f>
        <v>7.2</v>
      </c>
      <c r="E9" s="6">
        <v>4</v>
      </c>
      <c r="F9" s="11">
        <f aca="true" t="shared" si="0" ref="F9:F18">C9*60/E9</f>
        <v>66</v>
      </c>
      <c r="G9" s="12">
        <f aca="true" t="shared" si="1" ref="G9:G18">G8+TIME(0,E9,0)</f>
        <v>0.3069444444444444</v>
      </c>
      <c r="H9" s="6" t="s">
        <v>87</v>
      </c>
      <c r="I9" s="14"/>
      <c r="J9" s="14"/>
      <c r="K9" s="15"/>
      <c r="L9" s="1" t="str">
        <f>B9</f>
        <v>Kózki</v>
      </c>
      <c r="O9" s="1"/>
    </row>
    <row r="10" spans="1:15" ht="11.25" customHeight="1">
      <c r="A10" s="5"/>
      <c r="B10" s="13" t="s">
        <v>74</v>
      </c>
      <c r="C10" s="7">
        <v>1.4</v>
      </c>
      <c r="D10" s="11">
        <f aca="true" t="shared" si="2" ref="D10:D18">D9+C10</f>
        <v>8.6</v>
      </c>
      <c r="E10" s="6">
        <v>2</v>
      </c>
      <c r="F10" s="11">
        <f t="shared" si="0"/>
        <v>42</v>
      </c>
      <c r="G10" s="12">
        <f t="shared" si="1"/>
        <v>0.3083333333333333</v>
      </c>
      <c r="H10" s="6" t="s">
        <v>87</v>
      </c>
      <c r="I10" s="14"/>
      <c r="J10" s="14"/>
      <c r="K10" s="15"/>
      <c r="L10" s="1" t="str">
        <f>B10</f>
        <v>Mikuty</v>
      </c>
      <c r="O10" s="1"/>
    </row>
    <row r="11" spans="1:15" ht="11.25" customHeight="1">
      <c r="A11" s="5"/>
      <c r="B11" s="16" t="s">
        <v>75</v>
      </c>
      <c r="C11" s="7">
        <v>1.1</v>
      </c>
      <c r="D11" s="11">
        <f>D10+C11</f>
        <v>9.7</v>
      </c>
      <c r="E11" s="6">
        <v>2</v>
      </c>
      <c r="F11" s="11">
        <f t="shared" si="0"/>
        <v>33</v>
      </c>
      <c r="G11" s="12">
        <f t="shared" si="1"/>
        <v>0.3097222222222222</v>
      </c>
      <c r="H11" s="8" t="s">
        <v>87</v>
      </c>
      <c r="I11" s="8"/>
      <c r="J11" s="14"/>
      <c r="K11" s="15" t="s">
        <v>16</v>
      </c>
      <c r="L11" s="1" t="str">
        <f aca="true" t="shared" si="3" ref="L11:L16">B11</f>
        <v>Długi Kąt</v>
      </c>
      <c r="O11" s="1"/>
    </row>
    <row r="12" spans="1:15" ht="11.25" customHeight="1">
      <c r="A12" s="5"/>
      <c r="B12" s="13" t="s">
        <v>74</v>
      </c>
      <c r="C12" s="7">
        <v>1</v>
      </c>
      <c r="D12" s="11">
        <f>D11+C12</f>
        <v>10.7</v>
      </c>
      <c r="E12" s="6">
        <v>2</v>
      </c>
      <c r="F12" s="11">
        <f t="shared" si="0"/>
        <v>30</v>
      </c>
      <c r="G12" s="12">
        <f t="shared" si="1"/>
        <v>0.31111111111111106</v>
      </c>
      <c r="H12" s="8" t="s">
        <v>87</v>
      </c>
      <c r="I12" s="8"/>
      <c r="J12" s="14"/>
      <c r="K12" s="15"/>
      <c r="L12" s="1" t="str">
        <f t="shared" si="3"/>
        <v>Mikuty</v>
      </c>
      <c r="O12" s="1"/>
    </row>
    <row r="13" spans="1:15" ht="11.25" customHeight="1">
      <c r="A13" s="5"/>
      <c r="B13" s="13" t="s">
        <v>76</v>
      </c>
      <c r="C13" s="7">
        <v>1.9</v>
      </c>
      <c r="D13" s="11">
        <f t="shared" si="2"/>
        <v>12.6</v>
      </c>
      <c r="E13" s="6">
        <v>3</v>
      </c>
      <c r="F13" s="11">
        <f t="shared" si="0"/>
        <v>38</v>
      </c>
      <c r="G13" s="12">
        <f t="shared" si="1"/>
        <v>0.3131944444444444</v>
      </c>
      <c r="H13" s="8" t="s">
        <v>87</v>
      </c>
      <c r="I13" s="8"/>
      <c r="J13" s="14"/>
      <c r="K13" s="15"/>
      <c r="L13" s="1" t="str">
        <f t="shared" si="3"/>
        <v>Kowalewo</v>
      </c>
      <c r="O13" s="1"/>
    </row>
    <row r="14" spans="1:15" ht="11.25" customHeight="1">
      <c r="A14" s="5"/>
      <c r="B14" s="13" t="s">
        <v>77</v>
      </c>
      <c r="C14" s="7">
        <v>4.7</v>
      </c>
      <c r="D14" s="11">
        <f t="shared" si="2"/>
        <v>17.3</v>
      </c>
      <c r="E14" s="6">
        <v>4</v>
      </c>
      <c r="F14" s="11">
        <f t="shared" si="0"/>
        <v>70.5</v>
      </c>
      <c r="G14" s="12">
        <f t="shared" si="1"/>
        <v>0.31597222222222215</v>
      </c>
      <c r="H14" s="8" t="s">
        <v>87</v>
      </c>
      <c r="I14" s="8"/>
      <c r="J14" s="14"/>
      <c r="K14" s="15"/>
      <c r="L14" s="1" t="str">
        <f t="shared" si="3"/>
        <v>Bełcząc</v>
      </c>
      <c r="O14" s="1"/>
    </row>
    <row r="15" spans="1:15" ht="11.25" customHeight="1">
      <c r="A15" s="5"/>
      <c r="B15" s="13" t="s">
        <v>77</v>
      </c>
      <c r="C15" s="7">
        <v>0.4</v>
      </c>
      <c r="D15" s="11">
        <f t="shared" si="2"/>
        <v>17.7</v>
      </c>
      <c r="E15" s="6">
        <v>1</v>
      </c>
      <c r="F15" s="11">
        <f t="shared" si="0"/>
        <v>24</v>
      </c>
      <c r="G15" s="12">
        <f t="shared" si="1"/>
        <v>0.3166666666666666</v>
      </c>
      <c r="H15" s="8" t="s">
        <v>87</v>
      </c>
      <c r="I15" s="8" t="s">
        <v>16</v>
      </c>
      <c r="J15" s="14"/>
      <c r="K15" s="15"/>
      <c r="L15" s="1" t="str">
        <f t="shared" si="3"/>
        <v>Bełcząc</v>
      </c>
      <c r="O15" s="1"/>
    </row>
    <row r="16" spans="1:15" ht="11.25" customHeight="1">
      <c r="A16" s="5"/>
      <c r="B16" s="13" t="s">
        <v>45</v>
      </c>
      <c r="C16" s="7">
        <v>3.2</v>
      </c>
      <c r="D16" s="11">
        <f t="shared" si="2"/>
        <v>20.9</v>
      </c>
      <c r="E16" s="6">
        <v>5</v>
      </c>
      <c r="F16" s="11">
        <f t="shared" si="0"/>
        <v>38.4</v>
      </c>
      <c r="G16" s="12">
        <f t="shared" si="1"/>
        <v>0.3201388888888888</v>
      </c>
      <c r="H16" s="8" t="s">
        <v>87</v>
      </c>
      <c r="I16" s="8" t="s">
        <v>16</v>
      </c>
      <c r="J16" s="14"/>
      <c r="K16" s="15"/>
      <c r="L16" s="1" t="str">
        <f t="shared" si="3"/>
        <v>Biała Piska</v>
      </c>
      <c r="M16" s="63" t="s">
        <v>117</v>
      </c>
      <c r="O16" s="1"/>
    </row>
    <row r="17" spans="1:15" ht="11.25" customHeight="1">
      <c r="A17" s="5"/>
      <c r="B17" s="13" t="s">
        <v>44</v>
      </c>
      <c r="C17" s="7">
        <v>0.2</v>
      </c>
      <c r="D17" s="11">
        <f t="shared" si="2"/>
        <v>21.099999999999998</v>
      </c>
      <c r="E17" s="6">
        <v>1</v>
      </c>
      <c r="F17" s="11">
        <f t="shared" si="0"/>
        <v>12</v>
      </c>
      <c r="G17" s="12">
        <f t="shared" si="1"/>
        <v>0.32083333333333325</v>
      </c>
      <c r="H17" s="8" t="s">
        <v>87</v>
      </c>
      <c r="I17" s="14"/>
      <c r="J17" s="14"/>
      <c r="K17" s="15"/>
      <c r="L17" s="1" t="s">
        <v>45</v>
      </c>
      <c r="M17" s="64" t="s">
        <v>118</v>
      </c>
      <c r="O17" s="1"/>
    </row>
    <row r="18" spans="1:15" ht="11.25" customHeight="1">
      <c r="A18" s="5" t="s">
        <v>15</v>
      </c>
      <c r="B18" s="13" t="s">
        <v>45</v>
      </c>
      <c r="C18" s="7">
        <v>0.3</v>
      </c>
      <c r="D18" s="11">
        <f t="shared" si="2"/>
        <v>21.4</v>
      </c>
      <c r="E18" s="6">
        <v>1</v>
      </c>
      <c r="F18" s="11">
        <f t="shared" si="0"/>
        <v>18</v>
      </c>
      <c r="G18" s="12">
        <f t="shared" si="1"/>
        <v>0.3215277777777777</v>
      </c>
      <c r="H18" s="8" t="s">
        <v>87</v>
      </c>
      <c r="I18" s="14"/>
      <c r="J18" s="14"/>
      <c r="K18" s="15"/>
      <c r="L18" s="1" t="s">
        <v>45</v>
      </c>
      <c r="M18" s="65" t="s">
        <v>119</v>
      </c>
      <c r="O18" s="1"/>
    </row>
    <row r="19" spans="1:13" s="59" customFormat="1" ht="12.75" customHeight="1">
      <c r="A19" s="52" t="s">
        <v>113</v>
      </c>
      <c r="B19" s="53"/>
      <c r="C19" s="54"/>
      <c r="D19" s="55">
        <f>D18</f>
        <v>21.4</v>
      </c>
      <c r="E19" s="55"/>
      <c r="F19" s="56"/>
      <c r="G19" s="57">
        <f>D19</f>
        <v>21.4</v>
      </c>
      <c r="H19" s="58"/>
      <c r="I19" s="58"/>
      <c r="J19" s="58"/>
      <c r="K19" s="58"/>
      <c r="L19" s="58"/>
      <c r="M19" s="66">
        <f>SUM($G19:I19)</f>
        <v>21.4</v>
      </c>
    </row>
    <row r="20" spans="1:13" s="59" customFormat="1" ht="12.75" customHeight="1">
      <c r="A20" s="52" t="s">
        <v>115</v>
      </c>
      <c r="B20" s="53"/>
      <c r="C20" s="54"/>
      <c r="D20" s="55">
        <f>D18</f>
        <v>21.4</v>
      </c>
      <c r="E20" s="55"/>
      <c r="F20" s="60"/>
      <c r="G20" s="61">
        <f>D20</f>
        <v>21.4</v>
      </c>
      <c r="H20" s="62"/>
      <c r="I20" s="62"/>
      <c r="J20" s="62"/>
      <c r="K20" s="62"/>
      <c r="L20" s="62"/>
      <c r="M20" s="66">
        <f>SUM($G20:I20)</f>
        <v>21.4</v>
      </c>
    </row>
    <row r="21" spans="5:15" ht="11.25" customHeight="1">
      <c r="E21" s="2"/>
      <c r="O21" s="1"/>
    </row>
    <row r="22" spans="1:15" ht="11.25" customHeight="1">
      <c r="A22" s="5"/>
      <c r="B22" s="6" t="s">
        <v>6</v>
      </c>
      <c r="C22" s="7"/>
      <c r="D22" s="6" t="s">
        <v>7</v>
      </c>
      <c r="E22" s="6" t="s">
        <v>8</v>
      </c>
      <c r="F22" s="6" t="s">
        <v>9</v>
      </c>
      <c r="G22" s="28" t="s">
        <v>17</v>
      </c>
      <c r="H22" s="28" t="s">
        <v>17</v>
      </c>
      <c r="I22" s="8" t="s">
        <v>10</v>
      </c>
      <c r="J22" s="8" t="s">
        <v>11</v>
      </c>
      <c r="K22" s="8" t="s">
        <v>12</v>
      </c>
      <c r="L22" s="9" t="s">
        <v>13</v>
      </c>
      <c r="O22" s="1"/>
    </row>
    <row r="23" spans="1:15" ht="11.25" customHeight="1">
      <c r="A23" s="5" t="s">
        <v>14</v>
      </c>
      <c r="B23" s="10" t="s">
        <v>45</v>
      </c>
      <c r="C23" s="7"/>
      <c r="D23" s="11">
        <v>0</v>
      </c>
      <c r="E23" s="6"/>
      <c r="F23" s="6"/>
      <c r="G23" s="12">
        <v>0.53125</v>
      </c>
      <c r="H23" s="12">
        <v>0.611111111111111</v>
      </c>
      <c r="I23" s="6" t="s">
        <v>87</v>
      </c>
      <c r="J23" s="6"/>
      <c r="K23" s="6"/>
      <c r="L23" s="5"/>
      <c r="O23" s="1"/>
    </row>
    <row r="24" spans="1:15" ht="11.25" customHeight="1">
      <c r="A24" s="5"/>
      <c r="B24" s="10" t="s">
        <v>44</v>
      </c>
      <c r="C24" s="7">
        <v>0.2</v>
      </c>
      <c r="D24" s="11">
        <v>0.2</v>
      </c>
      <c r="E24" s="6">
        <v>1</v>
      </c>
      <c r="F24" s="11">
        <f>C24*60/E24</f>
        <v>12</v>
      </c>
      <c r="G24" s="12">
        <f aca="true" t="shared" si="4" ref="G24:G34">G23+TIME(0,E24,0)</f>
        <v>0.5319444444444444</v>
      </c>
      <c r="H24" s="12">
        <f aca="true" t="shared" si="5" ref="H24:H34">H23+TIME(0,E24,0)</f>
        <v>0.6118055555555555</v>
      </c>
      <c r="I24" s="6" t="s">
        <v>87</v>
      </c>
      <c r="J24" s="6"/>
      <c r="K24" s="6"/>
      <c r="L24" s="6"/>
      <c r="O24" s="1"/>
    </row>
    <row r="25" spans="1:15" ht="11.25" customHeight="1">
      <c r="A25" s="5"/>
      <c r="B25" s="10" t="s">
        <v>45</v>
      </c>
      <c r="C25" s="7">
        <v>0.3</v>
      </c>
      <c r="D25" s="11">
        <f>D24+C25</f>
        <v>0.5</v>
      </c>
      <c r="E25" s="6">
        <v>1</v>
      </c>
      <c r="F25" s="11">
        <f aca="true" t="shared" si="6" ref="F25:F34">C25*60/E25</f>
        <v>18</v>
      </c>
      <c r="G25" s="12">
        <f t="shared" si="4"/>
        <v>0.5326388888888889</v>
      </c>
      <c r="H25" s="12">
        <f t="shared" si="5"/>
        <v>0.6124999999999999</v>
      </c>
      <c r="I25" s="6" t="s">
        <v>87</v>
      </c>
      <c r="J25" s="7"/>
      <c r="K25" s="14"/>
      <c r="L25" s="15"/>
      <c r="O25" s="1"/>
    </row>
    <row r="26" spans="1:15" ht="11.25" customHeight="1">
      <c r="A26" s="5"/>
      <c r="B26" s="10" t="s">
        <v>77</v>
      </c>
      <c r="C26" s="7">
        <v>3.2</v>
      </c>
      <c r="D26" s="11">
        <f aca="true" t="shared" si="7" ref="D26">D25+C26</f>
        <v>3.7</v>
      </c>
      <c r="E26" s="6">
        <v>6</v>
      </c>
      <c r="F26" s="11">
        <f t="shared" si="6"/>
        <v>32</v>
      </c>
      <c r="G26" s="12">
        <f t="shared" si="4"/>
        <v>0.5368055555555555</v>
      </c>
      <c r="H26" s="12">
        <f t="shared" si="5"/>
        <v>0.6166666666666666</v>
      </c>
      <c r="I26" s="6" t="s">
        <v>87</v>
      </c>
      <c r="J26" s="14"/>
      <c r="K26" s="14"/>
      <c r="L26" s="15"/>
      <c r="O26" s="1"/>
    </row>
    <row r="27" spans="1:15" ht="11.25" customHeight="1">
      <c r="A27" s="5"/>
      <c r="B27" s="10" t="s">
        <v>77</v>
      </c>
      <c r="C27" s="7">
        <v>0.4</v>
      </c>
      <c r="D27" s="11">
        <f>D26+C27</f>
        <v>4.1000000000000005</v>
      </c>
      <c r="E27" s="6">
        <v>2</v>
      </c>
      <c r="F27" s="11">
        <f t="shared" si="6"/>
        <v>12</v>
      </c>
      <c r="G27" s="12">
        <f t="shared" si="4"/>
        <v>0.5381944444444444</v>
      </c>
      <c r="H27" s="12">
        <f t="shared" si="5"/>
        <v>0.6180555555555555</v>
      </c>
      <c r="I27" s="8" t="s">
        <v>87</v>
      </c>
      <c r="J27" s="7"/>
      <c r="K27" s="14"/>
      <c r="L27" s="15"/>
      <c r="O27" s="1"/>
    </row>
    <row r="28" spans="1:15" ht="11.25" customHeight="1">
      <c r="A28" s="5"/>
      <c r="B28" s="10" t="s">
        <v>76</v>
      </c>
      <c r="C28" s="7">
        <v>4.7</v>
      </c>
      <c r="D28" s="11">
        <f>D27+C28</f>
        <v>8.8</v>
      </c>
      <c r="E28" s="6">
        <v>4</v>
      </c>
      <c r="F28" s="11">
        <f t="shared" si="6"/>
        <v>70.5</v>
      </c>
      <c r="G28" s="12">
        <f t="shared" si="4"/>
        <v>0.5409722222222222</v>
      </c>
      <c r="H28" s="12">
        <f t="shared" si="5"/>
        <v>0.6208333333333332</v>
      </c>
      <c r="I28" s="8" t="s">
        <v>87</v>
      </c>
      <c r="J28" s="8"/>
      <c r="K28" s="14"/>
      <c r="L28" s="15"/>
      <c r="O28" s="1"/>
    </row>
    <row r="29" spans="1:15" ht="11.25" customHeight="1">
      <c r="A29" s="5"/>
      <c r="B29" s="10" t="s">
        <v>74</v>
      </c>
      <c r="C29" s="7">
        <v>1.9</v>
      </c>
      <c r="D29" s="11">
        <f aca="true" t="shared" si="8" ref="D29:D34">D28+C29</f>
        <v>10.700000000000001</v>
      </c>
      <c r="E29" s="6">
        <v>4</v>
      </c>
      <c r="F29" s="11">
        <f t="shared" si="6"/>
        <v>28.5</v>
      </c>
      <c r="G29" s="12">
        <f t="shared" si="4"/>
        <v>0.54375</v>
      </c>
      <c r="H29" s="12">
        <f t="shared" si="5"/>
        <v>0.623611111111111</v>
      </c>
      <c r="I29" s="8" t="s">
        <v>87</v>
      </c>
      <c r="J29" s="8"/>
      <c r="K29" s="14"/>
      <c r="L29" s="15"/>
      <c r="O29" s="1"/>
    </row>
    <row r="30" spans="1:15" ht="10.5" customHeight="1">
      <c r="A30" s="5"/>
      <c r="B30" s="16" t="s">
        <v>75</v>
      </c>
      <c r="C30" s="7">
        <v>1</v>
      </c>
      <c r="D30" s="11">
        <f t="shared" si="8"/>
        <v>11.700000000000001</v>
      </c>
      <c r="E30" s="6">
        <v>2</v>
      </c>
      <c r="F30" s="11">
        <f t="shared" si="6"/>
        <v>30</v>
      </c>
      <c r="G30" s="12">
        <f t="shared" si="4"/>
        <v>0.5451388888888888</v>
      </c>
      <c r="H30" s="12">
        <f t="shared" si="5"/>
        <v>0.6249999999999999</v>
      </c>
      <c r="I30" s="8" t="s">
        <v>87</v>
      </c>
      <c r="J30" s="8"/>
      <c r="K30" s="14"/>
      <c r="L30" s="15"/>
      <c r="O30" s="1"/>
    </row>
    <row r="31" spans="1:15" ht="10.5" customHeight="1">
      <c r="A31" s="5"/>
      <c r="B31" s="13" t="s">
        <v>74</v>
      </c>
      <c r="C31" s="7">
        <v>1.1</v>
      </c>
      <c r="D31" s="11">
        <f t="shared" si="8"/>
        <v>12.8</v>
      </c>
      <c r="E31" s="6">
        <v>3</v>
      </c>
      <c r="F31" s="11">
        <f t="shared" si="6"/>
        <v>22</v>
      </c>
      <c r="G31" s="12">
        <f t="shared" si="4"/>
        <v>0.5472222222222222</v>
      </c>
      <c r="H31" s="12">
        <f t="shared" si="5"/>
        <v>0.6270833333333332</v>
      </c>
      <c r="I31" s="8" t="s">
        <v>87</v>
      </c>
      <c r="J31" s="8"/>
      <c r="K31" s="14"/>
      <c r="L31" s="15"/>
      <c r="O31" s="1"/>
    </row>
    <row r="32" spans="1:15" ht="10.5" customHeight="1">
      <c r="A32" s="5"/>
      <c r="B32" s="13" t="s">
        <v>73</v>
      </c>
      <c r="C32" s="7">
        <v>1.4</v>
      </c>
      <c r="D32" s="11">
        <f t="shared" si="8"/>
        <v>14.200000000000001</v>
      </c>
      <c r="E32" s="6">
        <v>5</v>
      </c>
      <c r="F32" s="11">
        <f t="shared" si="6"/>
        <v>16.8</v>
      </c>
      <c r="G32" s="12">
        <f t="shared" si="4"/>
        <v>0.5506944444444444</v>
      </c>
      <c r="H32" s="12">
        <f t="shared" si="5"/>
        <v>0.6305555555555554</v>
      </c>
      <c r="I32" s="8" t="s">
        <v>87</v>
      </c>
      <c r="J32" s="8"/>
      <c r="K32" s="14"/>
      <c r="L32" s="15"/>
      <c r="M32" s="63" t="s">
        <v>117</v>
      </c>
      <c r="O32" s="1"/>
    </row>
    <row r="33" spans="1:15" ht="10.5" customHeight="1">
      <c r="A33" s="5"/>
      <c r="B33" s="13" t="s">
        <v>72</v>
      </c>
      <c r="C33" s="7">
        <v>4.4</v>
      </c>
      <c r="D33" s="11">
        <f t="shared" si="8"/>
        <v>18.6</v>
      </c>
      <c r="E33" s="6">
        <v>4</v>
      </c>
      <c r="F33" s="11">
        <f t="shared" si="6"/>
        <v>66</v>
      </c>
      <c r="G33" s="12">
        <f t="shared" si="4"/>
        <v>0.5534722222222221</v>
      </c>
      <c r="H33" s="12">
        <f t="shared" si="5"/>
        <v>0.6333333333333332</v>
      </c>
      <c r="I33" s="8" t="s">
        <v>87</v>
      </c>
      <c r="J33" s="14"/>
      <c r="K33" s="14"/>
      <c r="L33" s="15"/>
      <c r="M33" s="64" t="s">
        <v>118</v>
      </c>
      <c r="O33" s="1"/>
    </row>
    <row r="34" spans="1:16" ht="10.5" customHeight="1">
      <c r="A34" s="5" t="s">
        <v>15</v>
      </c>
      <c r="B34" s="13" t="s">
        <v>45</v>
      </c>
      <c r="C34" s="7">
        <v>2.8</v>
      </c>
      <c r="D34" s="11">
        <f t="shared" si="8"/>
        <v>21.400000000000002</v>
      </c>
      <c r="E34" s="6">
        <v>3</v>
      </c>
      <c r="F34" s="11">
        <f t="shared" si="6"/>
        <v>56</v>
      </c>
      <c r="G34" s="12">
        <f t="shared" si="4"/>
        <v>0.5555555555555555</v>
      </c>
      <c r="H34" s="12">
        <f t="shared" si="5"/>
        <v>0.6354166666666665</v>
      </c>
      <c r="I34" s="8" t="s">
        <v>87</v>
      </c>
      <c r="J34" s="14"/>
      <c r="K34" s="14"/>
      <c r="L34" s="15"/>
      <c r="M34" s="65" t="s">
        <v>119</v>
      </c>
      <c r="N34" s="29"/>
      <c r="O34" s="29"/>
      <c r="P34" s="29"/>
    </row>
    <row r="35" spans="1:13" s="59" customFormat="1" ht="12.75" customHeight="1">
      <c r="A35" s="52" t="s">
        <v>113</v>
      </c>
      <c r="B35" s="53"/>
      <c r="C35" s="54"/>
      <c r="D35" s="55">
        <f>D34</f>
        <v>21.400000000000002</v>
      </c>
      <c r="E35" s="55"/>
      <c r="F35" s="56"/>
      <c r="G35" s="57">
        <f>D35</f>
        <v>21.400000000000002</v>
      </c>
      <c r="H35" s="57">
        <f>$D35</f>
        <v>21.400000000000002</v>
      </c>
      <c r="I35" s="58"/>
      <c r="J35" s="58"/>
      <c r="K35" s="58"/>
      <c r="L35" s="58"/>
      <c r="M35" s="66">
        <f>SUM($G35:I35)</f>
        <v>42.800000000000004</v>
      </c>
    </row>
    <row r="36" spans="1:13" s="59" customFormat="1" ht="12.75" customHeight="1">
      <c r="A36" s="52" t="s">
        <v>115</v>
      </c>
      <c r="B36" s="53"/>
      <c r="C36" s="54"/>
      <c r="D36" s="55">
        <f>D34</f>
        <v>21.400000000000002</v>
      </c>
      <c r="E36" s="55"/>
      <c r="F36" s="60"/>
      <c r="G36" s="61">
        <f>D36</f>
        <v>21.400000000000002</v>
      </c>
      <c r="H36" s="57">
        <f aca="true" t="shared" si="9" ref="H36">$D36</f>
        <v>21.400000000000002</v>
      </c>
      <c r="I36" s="62"/>
      <c r="J36" s="62"/>
      <c r="K36" s="62"/>
      <c r="L36" s="62"/>
      <c r="M36" s="66">
        <f>SUM($G36:I36)</f>
        <v>42.800000000000004</v>
      </c>
    </row>
    <row r="37" spans="1:11" s="44" customFormat="1" ht="12.75" customHeight="1">
      <c r="A37" s="45"/>
      <c r="B37" s="46"/>
      <c r="C37" s="47"/>
      <c r="D37" s="48"/>
      <c r="E37" s="49"/>
      <c r="F37" s="46"/>
      <c r="H37" s="50"/>
      <c r="I37" s="50"/>
      <c r="J37" s="50"/>
      <c r="K37" s="50"/>
    </row>
    <row r="38" spans="1:7" s="44" customFormat="1" ht="12.75" customHeight="1">
      <c r="A38" s="52" t="s">
        <v>113</v>
      </c>
      <c r="B38" s="69"/>
      <c r="C38" s="69"/>
      <c r="D38" s="55" t="s">
        <v>114</v>
      </c>
      <c r="E38" s="70"/>
      <c r="F38" s="71">
        <f>M19+M35</f>
        <v>64.2</v>
      </c>
      <c r="G38" s="72"/>
    </row>
    <row r="39" spans="1:7" s="44" customFormat="1" ht="12.75" customHeight="1">
      <c r="A39" s="52" t="s">
        <v>115</v>
      </c>
      <c r="B39" s="69"/>
      <c r="C39" s="69"/>
      <c r="D39" s="55" t="s">
        <v>114</v>
      </c>
      <c r="E39" s="70"/>
      <c r="F39" s="71">
        <f>M20+M36</f>
        <v>64.2</v>
      </c>
      <c r="G39" s="72"/>
    </row>
    <row r="40" spans="1:15" ht="10.5" customHeight="1">
      <c r="A40" s="30"/>
      <c r="B40" s="31"/>
      <c r="C40" s="30"/>
      <c r="D40" s="32"/>
      <c r="E40" s="30"/>
      <c r="F40" s="32"/>
      <c r="G40" s="30"/>
      <c r="H40" s="30"/>
      <c r="I40" s="30"/>
      <c r="J40" s="30"/>
      <c r="K40" s="30"/>
      <c r="O40" s="1"/>
    </row>
    <row r="41" spans="2:15" ht="10.5" customHeight="1">
      <c r="B41" s="34" t="s">
        <v>18</v>
      </c>
      <c r="O41" s="1"/>
    </row>
    <row r="42" spans="2:15" ht="10.5" customHeight="1">
      <c r="B42" s="35" t="s">
        <v>19</v>
      </c>
      <c r="O42" s="1"/>
    </row>
    <row r="43" spans="2:15" ht="10.5" customHeight="1">
      <c r="B43" s="35"/>
      <c r="O43" s="1"/>
    </row>
    <row r="44" ht="10.5" customHeight="1">
      <c r="O44" s="1"/>
    </row>
    <row r="45" ht="10.5" customHeight="1">
      <c r="O45" s="1"/>
    </row>
    <row r="46" ht="10.5" customHeight="1">
      <c r="O46" s="1"/>
    </row>
    <row r="47" ht="10.5" customHeight="1">
      <c r="O47" s="1"/>
    </row>
    <row r="48" ht="10.5" customHeight="1">
      <c r="O48" s="1"/>
    </row>
    <row r="49" spans="12:15" ht="10.5" customHeight="1">
      <c r="L49" s="30"/>
      <c r="O49" s="1"/>
    </row>
    <row r="50" ht="10.5" customHeight="1">
      <c r="O50" s="1"/>
    </row>
    <row r="51" ht="10.5" customHeight="1">
      <c r="O51" s="1"/>
    </row>
    <row r="52" ht="10.5" customHeight="1">
      <c r="O52" s="1"/>
    </row>
    <row r="53" ht="10.5" customHeight="1">
      <c r="O53" s="1"/>
    </row>
    <row r="54" ht="10.5" customHeight="1">
      <c r="O54" s="1"/>
    </row>
    <row r="55" ht="10.5" customHeight="1">
      <c r="O55" s="1"/>
    </row>
    <row r="56" ht="10.5" customHeight="1">
      <c r="O56" s="1"/>
    </row>
    <row r="57" ht="10.5" customHeight="1">
      <c r="O57" s="1"/>
    </row>
    <row r="58" spans="13:22" ht="10.5" customHeight="1">
      <c r="M58" s="30"/>
      <c r="O58" s="1"/>
      <c r="R58" s="33"/>
      <c r="S58" s="33"/>
      <c r="T58" s="33"/>
      <c r="U58" s="33"/>
      <c r="V58" s="33"/>
    </row>
    <row r="59" ht="12.75" customHeight="1">
      <c r="O59" s="1"/>
    </row>
    <row r="60" ht="14.25" customHeight="1">
      <c r="O60" s="1"/>
    </row>
    <row r="61" ht="10.5" customHeight="1">
      <c r="O61" s="1"/>
    </row>
    <row r="62" ht="10.5" customHeight="1">
      <c r="O62" s="1"/>
    </row>
    <row r="63" ht="10.5" customHeight="1">
      <c r="O63" s="1"/>
    </row>
    <row r="64" ht="10.5" customHeight="1">
      <c r="O64" s="1"/>
    </row>
    <row r="65" ht="10.5" customHeight="1">
      <c r="O65" s="1"/>
    </row>
    <row r="66" ht="10.5" customHeight="1">
      <c r="O66" s="1"/>
    </row>
    <row r="67" ht="10.5" customHeight="1">
      <c r="O67" s="1"/>
    </row>
    <row r="68" ht="10.5" customHeight="1">
      <c r="O68" s="1"/>
    </row>
    <row r="69" ht="10.5" customHeight="1">
      <c r="O69" s="1"/>
    </row>
    <row r="70" ht="10.5" customHeight="1">
      <c r="O70" s="1"/>
    </row>
    <row r="71" ht="10.5" customHeight="1">
      <c r="O71" s="1"/>
    </row>
    <row r="72" ht="10.5" customHeight="1">
      <c r="O72" s="1"/>
    </row>
    <row r="73" ht="10.5" customHeight="1">
      <c r="O73" s="1"/>
    </row>
    <row r="74" ht="10.5" customHeight="1">
      <c r="O74" s="1"/>
    </row>
    <row r="75" ht="10.5" customHeight="1">
      <c r="O75" s="1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8"/>
  <sheetViews>
    <sheetView zoomScale="118" zoomScaleNormal="118" workbookViewId="0" topLeftCell="A1">
      <selection activeCell="Q3" sqref="Q3:R32"/>
    </sheetView>
  </sheetViews>
  <sheetFormatPr defaultColWidth="8.796875" defaultRowHeight="14.25"/>
  <cols>
    <col min="1" max="1" width="4.69921875" style="1" customWidth="1"/>
    <col min="2" max="2" width="22.5976562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9" width="4.5" style="1" customWidth="1"/>
    <col min="10" max="10" width="6.19921875" style="1" customWidth="1"/>
    <col min="11" max="11" width="6.09765625" style="1" customWidth="1"/>
    <col min="12" max="12" width="5.19921875" style="1" customWidth="1"/>
    <col min="13" max="13" width="6" style="1" customWidth="1"/>
    <col min="14" max="14" width="9.59765625" style="1" customWidth="1"/>
    <col min="15" max="15" width="6.09765625" style="1" customWidth="1"/>
    <col min="16" max="16" width="13.5" style="1" customWidth="1"/>
    <col min="17" max="17" width="3" style="175" customWidth="1"/>
    <col min="18" max="16384" width="8.69921875" style="1" customWidth="1"/>
  </cols>
  <sheetData>
    <row r="1" spans="2:12" ht="14.25">
      <c r="B1" s="2" t="s">
        <v>0</v>
      </c>
      <c r="K1" s="3"/>
      <c r="L1" s="3"/>
    </row>
    <row r="2" spans="2:12" ht="14.25">
      <c r="B2" s="2" t="s">
        <v>1</v>
      </c>
      <c r="L2" s="1" t="s">
        <v>3</v>
      </c>
    </row>
    <row r="3" spans="4:17" ht="12.75" customHeight="1">
      <c r="D3" s="1" t="s">
        <v>207</v>
      </c>
      <c r="L3" s="1" t="s">
        <v>4</v>
      </c>
      <c r="Q3" s="1"/>
    </row>
    <row r="4" spans="2:17" ht="11.25" customHeight="1">
      <c r="B4" s="4" t="s">
        <v>99</v>
      </c>
      <c r="C4" s="4"/>
      <c r="F4" s="2"/>
      <c r="G4" s="2"/>
      <c r="H4" s="2"/>
      <c r="I4" s="2"/>
      <c r="J4" s="2"/>
      <c r="L4" s="1" t="s">
        <v>5</v>
      </c>
      <c r="Q4" s="1"/>
    </row>
    <row r="5" spans="5:17" ht="11.25" customHeight="1">
      <c r="E5" s="2"/>
      <c r="F5" s="2"/>
      <c r="G5" s="2"/>
      <c r="H5" s="2"/>
      <c r="I5" s="2"/>
      <c r="J5" s="2"/>
      <c r="Q5" s="1"/>
    </row>
    <row r="6" spans="1:17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28" t="s">
        <v>17</v>
      </c>
      <c r="I6" s="28" t="s">
        <v>17</v>
      </c>
      <c r="J6" s="8" t="s">
        <v>10</v>
      </c>
      <c r="K6" s="8" t="s">
        <v>11</v>
      </c>
      <c r="L6" s="8" t="s">
        <v>12</v>
      </c>
      <c r="M6" s="9" t="s">
        <v>13</v>
      </c>
      <c r="Q6" s="1"/>
    </row>
    <row r="7" spans="1:17" ht="11.25" customHeight="1">
      <c r="A7" s="5" t="s">
        <v>14</v>
      </c>
      <c r="B7" s="10" t="s">
        <v>45</v>
      </c>
      <c r="C7" s="7"/>
      <c r="D7" s="11">
        <v>0</v>
      </c>
      <c r="E7" s="6"/>
      <c r="F7" s="6"/>
      <c r="G7" s="12">
        <v>0.3333333333333333</v>
      </c>
      <c r="H7" s="12">
        <v>0.5694444444444444</v>
      </c>
      <c r="I7" s="12"/>
      <c r="J7" s="6" t="s">
        <v>87</v>
      </c>
      <c r="K7" s="6"/>
      <c r="L7" s="6"/>
      <c r="M7" s="5"/>
      <c r="N7" s="1" t="s">
        <v>45</v>
      </c>
      <c r="Q7" s="1"/>
    </row>
    <row r="8" spans="1:17" ht="11.25" customHeight="1">
      <c r="A8" s="5"/>
      <c r="B8" s="10" t="s">
        <v>78</v>
      </c>
      <c r="C8" s="7">
        <v>1.3</v>
      </c>
      <c r="D8" s="11">
        <v>1.3</v>
      </c>
      <c r="E8" s="6">
        <v>2</v>
      </c>
      <c r="F8" s="11">
        <f>C8*60/E8</f>
        <v>39</v>
      </c>
      <c r="G8" s="12">
        <f>G7+TIME(0,E8,0)</f>
        <v>0.3347222222222222</v>
      </c>
      <c r="H8" s="12">
        <f>H7+TIME(0,E8,0)</f>
        <v>0.5708333333333333</v>
      </c>
      <c r="I8" s="12"/>
      <c r="J8" s="6" t="s">
        <v>87</v>
      </c>
      <c r="K8" s="6"/>
      <c r="L8" s="6"/>
      <c r="M8" s="6"/>
      <c r="N8" s="1" t="str">
        <f>B8</f>
        <v>Kolonia Kawałek</v>
      </c>
      <c r="Q8" s="1"/>
    </row>
    <row r="9" spans="1:17" ht="11.25" customHeight="1">
      <c r="A9" s="5"/>
      <c r="B9" s="13" t="s">
        <v>52</v>
      </c>
      <c r="C9" s="7">
        <v>1.6</v>
      </c>
      <c r="D9" s="11">
        <f>D8+C9</f>
        <v>2.9000000000000004</v>
      </c>
      <c r="E9" s="6">
        <v>2</v>
      </c>
      <c r="F9" s="11">
        <f aca="true" t="shared" si="0" ref="F9:F27">C9*60/E9</f>
        <v>48</v>
      </c>
      <c r="G9" s="12">
        <f aca="true" t="shared" si="1" ref="G9:G27">G8+TIME(0,E9,0)</f>
        <v>0.3361111111111111</v>
      </c>
      <c r="H9" s="12">
        <f aca="true" t="shared" si="2" ref="H9:H27">H8+TIME(0,E9,0)</f>
        <v>0.5722222222222222</v>
      </c>
      <c r="I9" s="12"/>
      <c r="J9" s="8" t="s">
        <v>100</v>
      </c>
      <c r="K9" s="14"/>
      <c r="L9" s="14" t="s">
        <v>88</v>
      </c>
      <c r="M9" s="15" t="s">
        <v>102</v>
      </c>
      <c r="N9" s="1" t="str">
        <f aca="true" t="shared" si="3" ref="N9:N14">B9</f>
        <v>Kaliszki</v>
      </c>
      <c r="Q9" s="1"/>
    </row>
    <row r="10" spans="1:17" ht="11.25" customHeight="1">
      <c r="A10" s="5"/>
      <c r="B10" s="16" t="s">
        <v>101</v>
      </c>
      <c r="C10" s="7">
        <v>3.9</v>
      </c>
      <c r="D10" s="11">
        <f aca="true" t="shared" si="4" ref="D10:D27">D9+C10</f>
        <v>6.800000000000001</v>
      </c>
      <c r="E10" s="6">
        <v>4</v>
      </c>
      <c r="F10" s="11">
        <f t="shared" si="0"/>
        <v>58.5</v>
      </c>
      <c r="G10" s="12">
        <f t="shared" si="1"/>
        <v>0.33888888888888885</v>
      </c>
      <c r="H10" s="12">
        <f t="shared" si="2"/>
        <v>0.575</v>
      </c>
      <c r="I10" s="12"/>
      <c r="J10" s="8" t="s">
        <v>100</v>
      </c>
      <c r="K10" s="14"/>
      <c r="L10" s="14" t="s">
        <v>88</v>
      </c>
      <c r="M10" s="15" t="s">
        <v>102</v>
      </c>
      <c r="N10" s="29" t="str">
        <f t="shared" si="3"/>
        <v xml:space="preserve">Rakowo </v>
      </c>
      <c r="P10" s="29" t="s">
        <v>111</v>
      </c>
      <c r="Q10" s="1"/>
    </row>
    <row r="11" spans="1:17" ht="11.25" customHeight="1">
      <c r="A11" s="5"/>
      <c r="B11" s="16" t="s">
        <v>79</v>
      </c>
      <c r="C11" s="7">
        <v>0.9</v>
      </c>
      <c r="D11" s="11">
        <f>D10+C11</f>
        <v>7.700000000000001</v>
      </c>
      <c r="E11" s="6">
        <v>2</v>
      </c>
      <c r="F11" s="11">
        <f t="shared" si="0"/>
        <v>27</v>
      </c>
      <c r="G11" s="12">
        <f t="shared" si="1"/>
        <v>0.34027777777777773</v>
      </c>
      <c r="H11" s="12">
        <f t="shared" si="2"/>
        <v>0.5763888888888888</v>
      </c>
      <c r="I11" s="12"/>
      <c r="J11" s="8" t="s">
        <v>100</v>
      </c>
      <c r="K11" s="8"/>
      <c r="L11" s="14" t="s">
        <v>88</v>
      </c>
      <c r="M11" s="15" t="s">
        <v>102</v>
      </c>
      <c r="N11" s="29" t="str">
        <f t="shared" si="3"/>
        <v xml:space="preserve">Kocioł Duży </v>
      </c>
      <c r="Q11" s="1"/>
    </row>
    <row r="12" spans="1:17" ht="11.25" customHeight="1">
      <c r="A12" s="5"/>
      <c r="B12" s="16" t="s">
        <v>80</v>
      </c>
      <c r="C12" s="7">
        <v>2.3</v>
      </c>
      <c r="D12" s="11">
        <f>D11+C12</f>
        <v>10</v>
      </c>
      <c r="E12" s="6">
        <v>3</v>
      </c>
      <c r="F12" s="11">
        <f t="shared" si="0"/>
        <v>46</v>
      </c>
      <c r="G12" s="12">
        <f t="shared" si="1"/>
        <v>0.34236111111111106</v>
      </c>
      <c r="H12" s="12">
        <f t="shared" si="2"/>
        <v>0.5784722222222222</v>
      </c>
      <c r="I12" s="12"/>
      <c r="J12" s="8"/>
      <c r="K12" s="8"/>
      <c r="L12" s="14"/>
      <c r="M12" s="15"/>
      <c r="N12" s="29" t="str">
        <f t="shared" si="3"/>
        <v>Stare Guty</v>
      </c>
      <c r="Q12" s="1"/>
    </row>
    <row r="13" spans="1:17" ht="11.25" customHeight="1">
      <c r="A13" s="5"/>
      <c r="B13" s="16" t="s">
        <v>81</v>
      </c>
      <c r="C13" s="7">
        <v>1.5</v>
      </c>
      <c r="D13" s="11">
        <f t="shared" si="4"/>
        <v>11.5</v>
      </c>
      <c r="E13" s="6">
        <v>2</v>
      </c>
      <c r="F13" s="11">
        <f t="shared" si="0"/>
        <v>45</v>
      </c>
      <c r="G13" s="12">
        <f t="shared" si="1"/>
        <v>0.34374999999999994</v>
      </c>
      <c r="H13" s="12">
        <f t="shared" si="2"/>
        <v>0.579861111111111</v>
      </c>
      <c r="I13" s="12"/>
      <c r="J13" s="8" t="s">
        <v>100</v>
      </c>
      <c r="K13" s="8"/>
      <c r="L13" s="14" t="s">
        <v>88</v>
      </c>
      <c r="M13" s="15" t="s">
        <v>102</v>
      </c>
      <c r="N13" s="29" t="str">
        <f t="shared" si="3"/>
        <v>Babrosty</v>
      </c>
      <c r="Q13" s="1"/>
    </row>
    <row r="14" spans="1:17" ht="11.25" customHeight="1">
      <c r="A14" s="5"/>
      <c r="B14" s="16" t="s">
        <v>104</v>
      </c>
      <c r="C14" s="7">
        <v>4</v>
      </c>
      <c r="D14" s="11">
        <f t="shared" si="4"/>
        <v>15.5</v>
      </c>
      <c r="E14" s="6">
        <v>4</v>
      </c>
      <c r="F14" s="11">
        <f t="shared" si="0"/>
        <v>60</v>
      </c>
      <c r="G14" s="12">
        <f t="shared" si="1"/>
        <v>0.3465277777777777</v>
      </c>
      <c r="H14" s="12">
        <f t="shared" si="2"/>
        <v>0.5826388888888888</v>
      </c>
      <c r="I14" s="12"/>
      <c r="J14" s="8" t="s">
        <v>100</v>
      </c>
      <c r="K14" s="8" t="s">
        <v>16</v>
      </c>
      <c r="L14" s="14" t="s">
        <v>89</v>
      </c>
      <c r="M14" s="15" t="s">
        <v>103</v>
      </c>
      <c r="N14" s="29" t="str">
        <f t="shared" si="3"/>
        <v xml:space="preserve">Łupki </v>
      </c>
      <c r="Q14" s="1"/>
    </row>
    <row r="15" spans="1:17" ht="11.25" customHeight="1">
      <c r="A15" s="5"/>
      <c r="B15" s="16" t="s">
        <v>200</v>
      </c>
      <c r="C15" s="7">
        <v>4.6</v>
      </c>
      <c r="D15" s="11">
        <f t="shared" si="4"/>
        <v>20.1</v>
      </c>
      <c r="E15" s="6">
        <v>6</v>
      </c>
      <c r="F15" s="11">
        <f t="shared" si="0"/>
        <v>46</v>
      </c>
      <c r="G15" s="12">
        <f t="shared" si="1"/>
        <v>0.35069444444444436</v>
      </c>
      <c r="H15" s="12">
        <f t="shared" si="2"/>
        <v>0.5868055555555555</v>
      </c>
      <c r="I15" s="12"/>
      <c r="J15" s="8" t="s">
        <v>201</v>
      </c>
      <c r="K15" s="8" t="s">
        <v>16</v>
      </c>
      <c r="L15" s="14" t="s">
        <v>88</v>
      </c>
      <c r="M15" s="15" t="s">
        <v>102</v>
      </c>
      <c r="N15" s="29" t="s">
        <v>110</v>
      </c>
      <c r="Q15" s="1"/>
    </row>
    <row r="16" spans="1:17" ht="11.25" customHeight="1">
      <c r="A16" s="5"/>
      <c r="B16" s="16" t="s">
        <v>105</v>
      </c>
      <c r="C16" s="7">
        <v>0.6</v>
      </c>
      <c r="D16" s="11">
        <f t="shared" si="4"/>
        <v>20.700000000000003</v>
      </c>
      <c r="E16" s="6">
        <v>2</v>
      </c>
      <c r="F16" s="11">
        <f t="shared" si="0"/>
        <v>18</v>
      </c>
      <c r="G16" s="12">
        <f t="shared" si="1"/>
        <v>0.35208333333333325</v>
      </c>
      <c r="H16" s="12">
        <f t="shared" si="2"/>
        <v>0.5881944444444444</v>
      </c>
      <c r="I16" s="12"/>
      <c r="J16" s="8" t="s">
        <v>106</v>
      </c>
      <c r="K16" s="14"/>
      <c r="L16" s="14" t="s">
        <v>88</v>
      </c>
      <c r="M16" s="15" t="s">
        <v>102</v>
      </c>
      <c r="N16" s="29" t="s">
        <v>110</v>
      </c>
      <c r="Q16" s="1"/>
    </row>
    <row r="17" spans="1:17" ht="11.25" customHeight="1">
      <c r="A17" s="5"/>
      <c r="B17" s="16" t="s">
        <v>105</v>
      </c>
      <c r="C17" s="7">
        <v>0.8</v>
      </c>
      <c r="D17" s="11">
        <f t="shared" si="4"/>
        <v>21.500000000000004</v>
      </c>
      <c r="E17" s="6">
        <v>2</v>
      </c>
      <c r="F17" s="11">
        <f t="shared" si="0"/>
        <v>24</v>
      </c>
      <c r="G17" s="12">
        <f t="shared" si="1"/>
        <v>0.35347222222222213</v>
      </c>
      <c r="H17" s="12">
        <f t="shared" si="2"/>
        <v>0.5895833333333332</v>
      </c>
      <c r="I17" s="12"/>
      <c r="J17" s="8" t="s">
        <v>106</v>
      </c>
      <c r="K17" s="14"/>
      <c r="L17" s="14" t="s">
        <v>89</v>
      </c>
      <c r="M17" s="15" t="s">
        <v>103</v>
      </c>
      <c r="N17" s="29" t="s">
        <v>110</v>
      </c>
      <c r="Q17" s="1"/>
    </row>
    <row r="18" spans="1:17" ht="11.25" customHeight="1">
      <c r="A18" s="5"/>
      <c r="B18" s="16" t="s">
        <v>107</v>
      </c>
      <c r="C18" s="7">
        <v>1.4</v>
      </c>
      <c r="D18" s="11">
        <f t="shared" si="4"/>
        <v>22.900000000000002</v>
      </c>
      <c r="E18" s="6">
        <v>2</v>
      </c>
      <c r="F18" s="11">
        <f t="shared" si="0"/>
        <v>42</v>
      </c>
      <c r="G18" s="12">
        <f t="shared" si="1"/>
        <v>0.354861111111111</v>
      </c>
      <c r="H18" s="12">
        <f t="shared" si="2"/>
        <v>0.5909722222222221</v>
      </c>
      <c r="I18" s="12"/>
      <c r="J18" s="8" t="s">
        <v>100</v>
      </c>
      <c r="K18" s="14"/>
      <c r="L18" s="14" t="s">
        <v>89</v>
      </c>
      <c r="M18" s="15" t="s">
        <v>103</v>
      </c>
      <c r="N18" s="29" t="s">
        <v>110</v>
      </c>
      <c r="Q18" s="1"/>
    </row>
    <row r="19" spans="1:17" ht="11.25" customHeight="1">
      <c r="A19" s="5"/>
      <c r="B19" s="16" t="s">
        <v>107</v>
      </c>
      <c r="C19" s="7">
        <v>1</v>
      </c>
      <c r="D19" s="11">
        <f t="shared" si="4"/>
        <v>23.900000000000002</v>
      </c>
      <c r="E19" s="6">
        <v>2</v>
      </c>
      <c r="F19" s="11">
        <f t="shared" si="0"/>
        <v>30</v>
      </c>
      <c r="G19" s="12">
        <f t="shared" si="1"/>
        <v>0.3562499999999999</v>
      </c>
      <c r="H19" s="12">
        <f t="shared" si="2"/>
        <v>0.592361111111111</v>
      </c>
      <c r="I19" s="12"/>
      <c r="J19" s="8" t="s">
        <v>100</v>
      </c>
      <c r="K19" s="8"/>
      <c r="L19" s="14" t="s">
        <v>88</v>
      </c>
      <c r="M19" s="15" t="s">
        <v>102</v>
      </c>
      <c r="N19" s="29" t="s">
        <v>110</v>
      </c>
      <c r="Q19" s="1"/>
    </row>
    <row r="20" spans="1:17" ht="11.25" customHeight="1">
      <c r="A20" s="5"/>
      <c r="B20" s="16" t="s">
        <v>82</v>
      </c>
      <c r="C20" s="7">
        <v>1.4</v>
      </c>
      <c r="D20" s="11">
        <f t="shared" si="4"/>
        <v>25.3</v>
      </c>
      <c r="E20" s="6">
        <v>2</v>
      </c>
      <c r="F20" s="11">
        <f t="shared" si="0"/>
        <v>42</v>
      </c>
      <c r="G20" s="12">
        <f t="shared" si="1"/>
        <v>0.3576388888888888</v>
      </c>
      <c r="H20" s="12">
        <f t="shared" si="2"/>
        <v>0.5937499999999999</v>
      </c>
      <c r="I20" s="12"/>
      <c r="J20" s="8" t="s">
        <v>100</v>
      </c>
      <c r="K20" s="8"/>
      <c r="L20" s="14" t="s">
        <v>88</v>
      </c>
      <c r="M20" s="15" t="s">
        <v>102</v>
      </c>
      <c r="N20" s="29" t="str">
        <f>B20</f>
        <v>Łupki</v>
      </c>
      <c r="Q20" s="1"/>
    </row>
    <row r="21" spans="1:17" ht="11.25" customHeight="1">
      <c r="A21" s="5"/>
      <c r="B21" s="16" t="s">
        <v>81</v>
      </c>
      <c r="C21" s="7">
        <v>1.6</v>
      </c>
      <c r="D21" s="11">
        <f t="shared" si="4"/>
        <v>26.900000000000002</v>
      </c>
      <c r="E21" s="6">
        <v>2</v>
      </c>
      <c r="F21" s="11">
        <f t="shared" si="0"/>
        <v>48</v>
      </c>
      <c r="G21" s="12">
        <f t="shared" si="1"/>
        <v>0.35902777777777767</v>
      </c>
      <c r="H21" s="12">
        <f t="shared" si="2"/>
        <v>0.5951388888888888</v>
      </c>
      <c r="I21" s="12"/>
      <c r="J21" s="8" t="s">
        <v>100</v>
      </c>
      <c r="K21" s="8"/>
      <c r="L21" s="14" t="s">
        <v>89</v>
      </c>
      <c r="M21" s="15" t="s">
        <v>103</v>
      </c>
      <c r="N21" s="29" t="str">
        <f aca="true" t="shared" si="5" ref="N21:N27">B21</f>
        <v>Babrosty</v>
      </c>
      <c r="Q21" s="1"/>
    </row>
    <row r="22" spans="1:17" ht="11.25" customHeight="1">
      <c r="A22" s="5"/>
      <c r="B22" s="16" t="s">
        <v>80</v>
      </c>
      <c r="C22" s="7">
        <v>1.5</v>
      </c>
      <c r="D22" s="11">
        <f t="shared" si="4"/>
        <v>28.400000000000002</v>
      </c>
      <c r="E22" s="6">
        <v>2</v>
      </c>
      <c r="F22" s="11">
        <f t="shared" si="0"/>
        <v>45</v>
      </c>
      <c r="G22" s="12">
        <f t="shared" si="1"/>
        <v>0.36041666666666655</v>
      </c>
      <c r="H22" s="12">
        <f t="shared" si="2"/>
        <v>0.5965277777777777</v>
      </c>
      <c r="I22" s="12"/>
      <c r="J22" s="8"/>
      <c r="K22" s="8"/>
      <c r="L22" s="14"/>
      <c r="M22" s="15"/>
      <c r="N22" s="29" t="str">
        <f t="shared" si="5"/>
        <v>Stare Guty</v>
      </c>
      <c r="Q22" s="1"/>
    </row>
    <row r="23" spans="1:17" ht="11.25" customHeight="1">
      <c r="A23" s="5"/>
      <c r="B23" s="16" t="s">
        <v>79</v>
      </c>
      <c r="C23" s="7">
        <v>2.3</v>
      </c>
      <c r="D23" s="11">
        <f t="shared" si="4"/>
        <v>30.700000000000003</v>
      </c>
      <c r="E23" s="6">
        <v>3</v>
      </c>
      <c r="F23" s="11">
        <f t="shared" si="0"/>
        <v>46</v>
      </c>
      <c r="G23" s="12">
        <f t="shared" si="1"/>
        <v>0.3624999999999999</v>
      </c>
      <c r="H23" s="12">
        <f t="shared" si="2"/>
        <v>0.598611111111111</v>
      </c>
      <c r="I23" s="12"/>
      <c r="J23" s="8" t="s">
        <v>100</v>
      </c>
      <c r="K23" s="7"/>
      <c r="L23" s="14" t="s">
        <v>89</v>
      </c>
      <c r="M23" s="17" t="s">
        <v>103</v>
      </c>
      <c r="N23" s="29" t="str">
        <f t="shared" si="5"/>
        <v xml:space="preserve">Kocioł Duży </v>
      </c>
      <c r="Q23" s="1"/>
    </row>
    <row r="24" spans="1:17" ht="11.25" customHeight="1">
      <c r="A24" s="5"/>
      <c r="B24" s="16" t="s">
        <v>101</v>
      </c>
      <c r="C24" s="7">
        <v>1</v>
      </c>
      <c r="D24" s="11">
        <f t="shared" si="4"/>
        <v>31.700000000000003</v>
      </c>
      <c r="E24" s="6">
        <v>2</v>
      </c>
      <c r="F24" s="11">
        <f t="shared" si="0"/>
        <v>30</v>
      </c>
      <c r="G24" s="12">
        <f t="shared" si="1"/>
        <v>0.36388888888888876</v>
      </c>
      <c r="H24" s="12">
        <f t="shared" si="2"/>
        <v>0.5999999999999999</v>
      </c>
      <c r="I24" s="12"/>
      <c r="J24" s="8" t="s">
        <v>100</v>
      </c>
      <c r="K24" s="14"/>
      <c r="L24" s="14" t="s">
        <v>89</v>
      </c>
      <c r="M24" s="15" t="s">
        <v>103</v>
      </c>
      <c r="N24" s="29" t="str">
        <f t="shared" si="5"/>
        <v xml:space="preserve">Rakowo </v>
      </c>
      <c r="Q24" s="1"/>
    </row>
    <row r="25" spans="1:17" ht="11.25" customHeight="1">
      <c r="A25" s="5"/>
      <c r="B25" s="10" t="s">
        <v>52</v>
      </c>
      <c r="C25" s="7">
        <v>3.8</v>
      </c>
      <c r="D25" s="11">
        <f t="shared" si="4"/>
        <v>35.5</v>
      </c>
      <c r="E25" s="6">
        <v>4</v>
      </c>
      <c r="F25" s="11">
        <f t="shared" si="0"/>
        <v>57</v>
      </c>
      <c r="G25" s="12">
        <f t="shared" si="1"/>
        <v>0.36666666666666653</v>
      </c>
      <c r="H25" s="12">
        <f t="shared" si="2"/>
        <v>0.6027777777777776</v>
      </c>
      <c r="I25" s="12"/>
      <c r="J25" s="8" t="s">
        <v>100</v>
      </c>
      <c r="K25" s="7"/>
      <c r="L25" s="14" t="s">
        <v>89</v>
      </c>
      <c r="M25" s="8" t="s">
        <v>103</v>
      </c>
      <c r="N25" s="30" t="str">
        <f t="shared" si="5"/>
        <v>Kaliszki</v>
      </c>
      <c r="O25" s="63" t="s">
        <v>117</v>
      </c>
      <c r="Q25" s="1"/>
    </row>
    <row r="26" spans="1:17" ht="11.25" customHeight="1">
      <c r="A26" s="5"/>
      <c r="B26" s="10" t="s">
        <v>78</v>
      </c>
      <c r="C26" s="7">
        <v>1.6</v>
      </c>
      <c r="D26" s="11">
        <f t="shared" si="4"/>
        <v>37.1</v>
      </c>
      <c r="E26" s="6">
        <v>2</v>
      </c>
      <c r="F26" s="11">
        <f t="shared" si="0"/>
        <v>48</v>
      </c>
      <c r="G26" s="12">
        <f t="shared" si="1"/>
        <v>0.3680555555555554</v>
      </c>
      <c r="H26" s="12">
        <f t="shared" si="2"/>
        <v>0.6041666666666665</v>
      </c>
      <c r="I26" s="12"/>
      <c r="J26" s="6" t="s">
        <v>87</v>
      </c>
      <c r="K26" s="8" t="s">
        <v>16</v>
      </c>
      <c r="L26" s="14"/>
      <c r="M26" s="15"/>
      <c r="N26" s="30" t="str">
        <f t="shared" si="5"/>
        <v>Kolonia Kawałek</v>
      </c>
      <c r="O26" s="64" t="s">
        <v>118</v>
      </c>
      <c r="Q26" s="1"/>
    </row>
    <row r="27" spans="1:17" ht="11.25" customHeight="1">
      <c r="A27" s="5" t="s">
        <v>15</v>
      </c>
      <c r="B27" s="10" t="s">
        <v>45</v>
      </c>
      <c r="C27" s="7">
        <v>1.4</v>
      </c>
      <c r="D27" s="11">
        <f t="shared" si="4"/>
        <v>38.5</v>
      </c>
      <c r="E27" s="6">
        <v>2</v>
      </c>
      <c r="F27" s="11">
        <f t="shared" si="0"/>
        <v>42</v>
      </c>
      <c r="G27" s="12">
        <f t="shared" si="1"/>
        <v>0.3694444444444443</v>
      </c>
      <c r="H27" s="12">
        <f t="shared" si="2"/>
        <v>0.6055555555555554</v>
      </c>
      <c r="I27" s="12"/>
      <c r="J27" s="6" t="s">
        <v>87</v>
      </c>
      <c r="K27" s="8"/>
      <c r="L27" s="14"/>
      <c r="M27" s="15"/>
      <c r="N27" s="30" t="str">
        <f t="shared" si="5"/>
        <v>Biała Piska</v>
      </c>
      <c r="O27" s="65" t="s">
        <v>119</v>
      </c>
      <c r="Q27" s="1"/>
    </row>
    <row r="28" spans="1:15" s="59" customFormat="1" ht="12.75" customHeight="1">
      <c r="A28" s="52" t="s">
        <v>113</v>
      </c>
      <c r="B28" s="53"/>
      <c r="C28" s="54"/>
      <c r="D28" s="55">
        <f>D27</f>
        <v>38.5</v>
      </c>
      <c r="E28" s="55"/>
      <c r="F28" s="56"/>
      <c r="G28" s="57">
        <f>$D28</f>
        <v>38.5</v>
      </c>
      <c r="H28" s="57">
        <f aca="true" t="shared" si="6" ref="H28:I28">$D28</f>
        <v>38.5</v>
      </c>
      <c r="I28" s="57">
        <f t="shared" si="6"/>
        <v>38.5</v>
      </c>
      <c r="J28" s="58"/>
      <c r="K28" s="58"/>
      <c r="L28" s="58"/>
      <c r="M28" s="58"/>
      <c r="N28" s="58"/>
      <c r="O28" s="66">
        <f>SUM($G28:K28)</f>
        <v>115.5</v>
      </c>
    </row>
    <row r="29" spans="1:15" s="59" customFormat="1" ht="12.75" customHeight="1">
      <c r="A29" s="52" t="s">
        <v>115</v>
      </c>
      <c r="B29" s="53"/>
      <c r="C29" s="54"/>
      <c r="D29" s="55">
        <f>D9+(D27-D13)</f>
        <v>29.9</v>
      </c>
      <c r="E29" s="55"/>
      <c r="F29" s="60"/>
      <c r="G29" s="57">
        <f aca="true" t="shared" si="7" ref="G29:I30">$D29</f>
        <v>29.9</v>
      </c>
      <c r="H29" s="57">
        <f t="shared" si="7"/>
        <v>29.9</v>
      </c>
      <c r="I29" s="57">
        <f t="shared" si="7"/>
        <v>29.9</v>
      </c>
      <c r="J29" s="62"/>
      <c r="K29" s="62"/>
      <c r="L29" s="62"/>
      <c r="M29" s="62"/>
      <c r="N29" s="62"/>
      <c r="O29" s="66">
        <f>SUM($G29:K29)</f>
        <v>89.69999999999999</v>
      </c>
    </row>
    <row r="30" spans="1:15" s="59" customFormat="1" ht="12.75" customHeight="1">
      <c r="A30" s="89" t="s">
        <v>120</v>
      </c>
      <c r="B30" s="90"/>
      <c r="C30" s="91"/>
      <c r="D30" s="92">
        <f>D13-D9</f>
        <v>8.6</v>
      </c>
      <c r="E30" s="92"/>
      <c r="F30" s="93"/>
      <c r="G30" s="94">
        <f t="shared" si="7"/>
        <v>8.6</v>
      </c>
      <c r="H30" s="94">
        <f t="shared" si="7"/>
        <v>8.6</v>
      </c>
      <c r="I30" s="94">
        <f t="shared" si="7"/>
        <v>8.6</v>
      </c>
      <c r="J30" s="95"/>
      <c r="K30" s="95"/>
      <c r="L30" s="95"/>
      <c r="M30" s="95"/>
      <c r="N30" s="95"/>
      <c r="O30" s="96">
        <f>SUM($G30:K30)</f>
        <v>25.799999999999997</v>
      </c>
    </row>
    <row r="31" spans="1:17" ht="11.25" customHeight="1">
      <c r="A31" s="19"/>
      <c r="B31" s="20"/>
      <c r="C31" s="21"/>
      <c r="D31" s="22"/>
      <c r="E31" s="23"/>
      <c r="F31" s="22"/>
      <c r="G31" s="24"/>
      <c r="H31" s="24"/>
      <c r="I31" s="24"/>
      <c r="J31" s="23"/>
      <c r="K31" s="25"/>
      <c r="L31" s="26"/>
      <c r="M31" s="27"/>
      <c r="Q31" s="1"/>
    </row>
    <row r="32" spans="1:7" s="44" customFormat="1" ht="12.75" customHeight="1">
      <c r="A32" s="52" t="s">
        <v>113</v>
      </c>
      <c r="B32" s="73"/>
      <c r="C32" s="73"/>
      <c r="D32" s="74" t="s">
        <v>121</v>
      </c>
      <c r="E32" s="75"/>
      <c r="F32" s="76">
        <f>O28</f>
        <v>115.5</v>
      </c>
      <c r="G32" s="77"/>
    </row>
    <row r="33" spans="1:17" s="44" customFormat="1" ht="12.75" customHeight="1">
      <c r="A33" s="52" t="s">
        <v>115</v>
      </c>
      <c r="B33" s="69"/>
      <c r="C33" s="69"/>
      <c r="D33" s="55" t="s">
        <v>121</v>
      </c>
      <c r="E33" s="70"/>
      <c r="F33" s="71">
        <f>O29</f>
        <v>89.69999999999999</v>
      </c>
      <c r="G33" s="72"/>
      <c r="O33" s="51"/>
      <c r="Q33" s="176"/>
    </row>
    <row r="34" spans="1:17" s="44" customFormat="1" ht="12.75" customHeight="1">
      <c r="A34" s="89" t="s">
        <v>120</v>
      </c>
      <c r="B34" s="91"/>
      <c r="C34" s="91"/>
      <c r="D34" s="92" t="s">
        <v>121</v>
      </c>
      <c r="E34" s="97"/>
      <c r="F34" s="98">
        <f>O30</f>
        <v>25.799999999999997</v>
      </c>
      <c r="G34" s="99"/>
      <c r="O34" s="51"/>
      <c r="Q34" s="176"/>
    </row>
    <row r="35" spans="1:25" ht="10.5" customHeight="1">
      <c r="A35" s="41"/>
      <c r="B35" s="20"/>
      <c r="C35" s="41"/>
      <c r="D35" s="42"/>
      <c r="E35" s="41"/>
      <c r="F35" s="42"/>
      <c r="G35" s="41"/>
      <c r="H35" s="41"/>
      <c r="I35" s="41"/>
      <c r="J35" s="41"/>
      <c r="K35" s="41"/>
      <c r="L35" s="41"/>
      <c r="M35" s="30"/>
      <c r="U35" s="33"/>
      <c r="V35" s="33"/>
      <c r="W35" s="33"/>
      <c r="X35" s="33"/>
      <c r="Y35" s="33"/>
    </row>
    <row r="36" spans="2:15" ht="10.5" customHeight="1">
      <c r="B36" s="34" t="s">
        <v>18</v>
      </c>
      <c r="O36" s="30"/>
    </row>
    <row r="37" spans="2:27" ht="10.5" customHeight="1">
      <c r="B37" s="35" t="s">
        <v>19</v>
      </c>
      <c r="W37" s="33"/>
      <c r="X37" s="33"/>
      <c r="Y37" s="33"/>
      <c r="Z37" s="33"/>
      <c r="AA37" s="33"/>
    </row>
    <row r="38" ht="12.75" customHeight="1">
      <c r="B38" s="35"/>
    </row>
    <row r="39" ht="14.2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120" zoomScaleNormal="120" workbookViewId="0" topLeftCell="A13">
      <selection activeCell="T16" sqref="T16"/>
    </sheetView>
  </sheetViews>
  <sheetFormatPr defaultColWidth="8.796875" defaultRowHeight="14.25"/>
  <cols>
    <col min="1" max="1" width="4.5" style="1" customWidth="1"/>
    <col min="2" max="2" width="21.19921875" style="2" customWidth="1"/>
    <col min="3" max="3" width="4.59765625" style="1" customWidth="1"/>
    <col min="4" max="4" width="4.19921875" style="1" customWidth="1"/>
    <col min="5" max="5" width="3.59765625" style="1" customWidth="1"/>
    <col min="6" max="6" width="5.09765625" style="1" customWidth="1"/>
    <col min="7" max="8" width="4.5" style="1" customWidth="1"/>
    <col min="9" max="9" width="4.59765625" style="1" customWidth="1"/>
    <col min="10" max="10" width="5.19921875" style="1" customWidth="1"/>
    <col min="11" max="11" width="6" style="1" customWidth="1"/>
    <col min="12" max="12" width="5.59765625" style="1" customWidth="1"/>
    <col min="13" max="13" width="6.09765625" style="1" customWidth="1"/>
    <col min="14" max="14" width="8.69921875" style="1" customWidth="1"/>
    <col min="15" max="15" width="3" style="178" customWidth="1"/>
    <col min="16" max="16384" width="8.69921875" style="1" customWidth="1"/>
  </cols>
  <sheetData>
    <row r="1" spans="2:10" ht="14.25">
      <c r="B1" s="2" t="s">
        <v>0</v>
      </c>
      <c r="I1" s="3"/>
      <c r="J1" s="3"/>
    </row>
    <row r="2" spans="2:10" ht="14.25">
      <c r="B2" s="2" t="s">
        <v>1</v>
      </c>
      <c r="J2" s="1" t="s">
        <v>3</v>
      </c>
    </row>
    <row r="3" spans="4:15" ht="12.75" customHeight="1">
      <c r="D3" s="1" t="s">
        <v>209</v>
      </c>
      <c r="J3" s="1" t="s">
        <v>4</v>
      </c>
      <c r="O3" s="1"/>
    </row>
    <row r="4" spans="2:15" ht="11.25" customHeight="1">
      <c r="B4" s="4" t="s">
        <v>92</v>
      </c>
      <c r="C4" s="4"/>
      <c r="F4" s="2"/>
      <c r="G4" s="2"/>
      <c r="H4" s="2"/>
      <c r="J4" s="1" t="s">
        <v>5</v>
      </c>
      <c r="O4" s="1"/>
    </row>
    <row r="5" spans="5:15" ht="11.25" customHeight="1">
      <c r="E5" s="2"/>
      <c r="F5" s="2"/>
      <c r="G5" s="2"/>
      <c r="H5" s="2"/>
      <c r="O5" s="1"/>
    </row>
    <row r="6" spans="1:15" ht="11.25" customHeight="1">
      <c r="A6" s="5"/>
      <c r="B6" s="6" t="s">
        <v>6</v>
      </c>
      <c r="C6" s="7"/>
      <c r="D6" s="6" t="s">
        <v>7</v>
      </c>
      <c r="E6" s="6" t="s">
        <v>8</v>
      </c>
      <c r="F6" s="6" t="s">
        <v>9</v>
      </c>
      <c r="G6" s="8" t="s">
        <v>17</v>
      </c>
      <c r="H6" s="8" t="s">
        <v>10</v>
      </c>
      <c r="I6" s="8" t="s">
        <v>11</v>
      </c>
      <c r="J6" s="8" t="s">
        <v>12</v>
      </c>
      <c r="K6" s="9" t="s">
        <v>13</v>
      </c>
      <c r="O6" s="1"/>
    </row>
    <row r="7" spans="1:15" ht="11.25" customHeight="1">
      <c r="A7" s="5" t="s">
        <v>14</v>
      </c>
      <c r="B7" s="10" t="s">
        <v>45</v>
      </c>
      <c r="C7" s="7"/>
      <c r="D7" s="11">
        <v>0</v>
      </c>
      <c r="E7" s="6"/>
      <c r="F7" s="6"/>
      <c r="G7" s="12">
        <v>0.2708333333333333</v>
      </c>
      <c r="H7" s="6" t="s">
        <v>87</v>
      </c>
      <c r="I7" s="6"/>
      <c r="J7" s="6"/>
      <c r="K7" s="5"/>
      <c r="L7" s="1" t="s">
        <v>45</v>
      </c>
      <c r="O7" s="1"/>
    </row>
    <row r="8" spans="1:15" ht="11.25" customHeight="1">
      <c r="A8" s="5"/>
      <c r="B8" s="10" t="s">
        <v>46</v>
      </c>
      <c r="C8" s="7">
        <v>3.2</v>
      </c>
      <c r="D8" s="11">
        <v>3.2</v>
      </c>
      <c r="E8" s="6">
        <v>4</v>
      </c>
      <c r="F8" s="11">
        <f>C8*60/E8</f>
        <v>48</v>
      </c>
      <c r="G8" s="12">
        <f>G7+TIME(0,E8,0)</f>
        <v>0.2736111111111111</v>
      </c>
      <c r="H8" s="6" t="s">
        <v>87</v>
      </c>
      <c r="I8" s="6"/>
      <c r="J8" s="6"/>
      <c r="K8" s="6"/>
      <c r="L8" s="1" t="str">
        <f>B8</f>
        <v>Oblewo</v>
      </c>
      <c r="O8" s="1"/>
    </row>
    <row r="9" spans="1:15" ht="11.25" customHeight="1">
      <c r="A9" s="5"/>
      <c r="B9" s="13" t="s">
        <v>47</v>
      </c>
      <c r="C9" s="7">
        <v>2.2</v>
      </c>
      <c r="D9" s="11">
        <f>D8+C9</f>
        <v>5.4</v>
      </c>
      <c r="E9" s="6">
        <v>3</v>
      </c>
      <c r="F9" s="11">
        <f aca="true" t="shared" si="0" ref="F9:F33">C9*60/E9</f>
        <v>44</v>
      </c>
      <c r="G9" s="12">
        <f>G8+TIME(0,E9,0)</f>
        <v>0.2756944444444444</v>
      </c>
      <c r="H9" s="6" t="s">
        <v>87</v>
      </c>
      <c r="I9" s="14"/>
      <c r="J9" s="14"/>
      <c r="K9" s="15"/>
      <c r="L9" s="1" t="str">
        <f>B9</f>
        <v>Sulimy</v>
      </c>
      <c r="O9" s="1"/>
    </row>
    <row r="10" spans="1:15" ht="11.25" customHeight="1">
      <c r="A10" s="5"/>
      <c r="B10" s="13" t="s">
        <v>64</v>
      </c>
      <c r="C10" s="7">
        <v>1.9</v>
      </c>
      <c r="D10" s="11">
        <f aca="true" t="shared" si="1" ref="D10:D33">D9+C10</f>
        <v>7.300000000000001</v>
      </c>
      <c r="E10" s="6">
        <v>3</v>
      </c>
      <c r="F10" s="11">
        <f t="shared" si="0"/>
        <v>38</v>
      </c>
      <c r="G10" s="12">
        <f aca="true" t="shared" si="2" ref="G10:G33">G9+TIME(0,E10,0)</f>
        <v>0.27777777777777773</v>
      </c>
      <c r="H10" s="6" t="s">
        <v>87</v>
      </c>
      <c r="I10" s="8"/>
      <c r="J10" s="14"/>
      <c r="K10" s="15"/>
      <c r="L10" s="1" t="str">
        <f>B10</f>
        <v>Nowe Drygały</v>
      </c>
      <c r="O10" s="1"/>
    </row>
    <row r="11" spans="1:15" ht="11.25" customHeight="1">
      <c r="A11" s="5"/>
      <c r="B11" s="13" t="s">
        <v>69</v>
      </c>
      <c r="C11" s="7">
        <v>1.8</v>
      </c>
      <c r="D11" s="11">
        <f t="shared" si="1"/>
        <v>9.100000000000001</v>
      </c>
      <c r="E11" s="6">
        <v>2</v>
      </c>
      <c r="F11" s="11">
        <f t="shared" si="0"/>
        <v>54</v>
      </c>
      <c r="G11" s="12">
        <f t="shared" si="2"/>
        <v>0.2791666666666666</v>
      </c>
      <c r="H11" s="6" t="s">
        <v>87</v>
      </c>
      <c r="I11" s="8"/>
      <c r="J11" s="14"/>
      <c r="K11" s="15"/>
      <c r="L11" s="1" t="s">
        <v>65</v>
      </c>
      <c r="O11" s="1"/>
    </row>
    <row r="12" spans="1:15" ht="11.25" customHeight="1">
      <c r="A12" s="5"/>
      <c r="B12" s="13" t="s">
        <v>65</v>
      </c>
      <c r="C12" s="7">
        <v>0.8</v>
      </c>
      <c r="D12" s="11">
        <f t="shared" si="1"/>
        <v>9.900000000000002</v>
      </c>
      <c r="E12" s="6">
        <v>2</v>
      </c>
      <c r="F12" s="11">
        <f t="shared" si="0"/>
        <v>24</v>
      </c>
      <c r="G12" s="12">
        <f t="shared" si="2"/>
        <v>0.2805555555555555</v>
      </c>
      <c r="H12" s="6" t="s">
        <v>87</v>
      </c>
      <c r="I12" s="8"/>
      <c r="J12" s="14"/>
      <c r="K12" s="15"/>
      <c r="L12" s="1" t="str">
        <f>B12</f>
        <v>Drygały</v>
      </c>
      <c r="O12" s="1"/>
    </row>
    <row r="13" spans="1:15" ht="11.25" customHeight="1">
      <c r="A13" s="5"/>
      <c r="B13" s="13" t="s">
        <v>65</v>
      </c>
      <c r="C13" s="7">
        <v>1.7</v>
      </c>
      <c r="D13" s="11">
        <f t="shared" si="1"/>
        <v>11.600000000000001</v>
      </c>
      <c r="E13" s="6">
        <v>2</v>
      </c>
      <c r="F13" s="11">
        <f t="shared" si="0"/>
        <v>51</v>
      </c>
      <c r="G13" s="12">
        <f t="shared" si="2"/>
        <v>0.2819444444444444</v>
      </c>
      <c r="H13" s="6" t="s">
        <v>87</v>
      </c>
      <c r="I13" s="8"/>
      <c r="J13" s="14"/>
      <c r="K13" s="15"/>
      <c r="L13" s="1" t="str">
        <f>B13</f>
        <v>Drygały</v>
      </c>
      <c r="O13" s="1"/>
    </row>
    <row r="14" spans="1:15" ht="11.25" customHeight="1">
      <c r="A14" s="5"/>
      <c r="B14" s="13" t="s">
        <v>66</v>
      </c>
      <c r="C14" s="7">
        <v>2</v>
      </c>
      <c r="D14" s="11">
        <f t="shared" si="1"/>
        <v>13.600000000000001</v>
      </c>
      <c r="E14" s="6">
        <v>2</v>
      </c>
      <c r="F14" s="11">
        <f t="shared" si="0"/>
        <v>60</v>
      </c>
      <c r="G14" s="12">
        <f t="shared" si="2"/>
        <v>0.28333333333333327</v>
      </c>
      <c r="H14" s="6" t="s">
        <v>87</v>
      </c>
      <c r="I14" s="8" t="s">
        <v>16</v>
      </c>
      <c r="J14" s="14"/>
      <c r="K14" s="15"/>
      <c r="L14" s="1" t="str">
        <f aca="true" t="shared" si="3" ref="L14:L15">B14</f>
        <v>Pogorzel Wielka</v>
      </c>
      <c r="O14" s="1"/>
    </row>
    <row r="15" spans="1:15" ht="11.25" customHeight="1">
      <c r="A15" s="5"/>
      <c r="B15" s="13" t="s">
        <v>84</v>
      </c>
      <c r="C15" s="7">
        <v>3.5</v>
      </c>
      <c r="D15" s="11">
        <f t="shared" si="1"/>
        <v>17.1</v>
      </c>
      <c r="E15" s="6">
        <v>3</v>
      </c>
      <c r="F15" s="11">
        <f t="shared" si="0"/>
        <v>70</v>
      </c>
      <c r="G15" s="12">
        <f t="shared" si="2"/>
        <v>0.2854166666666666</v>
      </c>
      <c r="H15" s="6" t="s">
        <v>87</v>
      </c>
      <c r="I15" s="8" t="s">
        <v>16</v>
      </c>
      <c r="J15" s="14"/>
      <c r="K15" s="15"/>
      <c r="L15" s="1" t="str">
        <f t="shared" si="3"/>
        <v>Monety</v>
      </c>
      <c r="O15" s="1"/>
    </row>
    <row r="16" spans="1:15" ht="11.25" customHeight="1">
      <c r="A16" s="5"/>
      <c r="B16" s="68" t="s">
        <v>85</v>
      </c>
      <c r="C16" s="7">
        <v>1.6</v>
      </c>
      <c r="D16" s="11">
        <f t="shared" si="1"/>
        <v>18.700000000000003</v>
      </c>
      <c r="E16" s="6">
        <v>2</v>
      </c>
      <c r="F16" s="11">
        <f t="shared" si="0"/>
        <v>48</v>
      </c>
      <c r="G16" s="12">
        <f t="shared" si="2"/>
        <v>0.2868055555555555</v>
      </c>
      <c r="H16" s="14" t="s">
        <v>202</v>
      </c>
      <c r="I16" s="14"/>
      <c r="J16" s="14" t="s">
        <v>88</v>
      </c>
      <c r="K16" s="15">
        <v>10</v>
      </c>
      <c r="L16" s="43" t="str">
        <f>B16</f>
        <v>Kosinowo</v>
      </c>
      <c r="N16" s="43" t="s">
        <v>112</v>
      </c>
      <c r="O16" s="1"/>
    </row>
    <row r="17" spans="1:15" ht="11.25" customHeight="1">
      <c r="A17" s="5"/>
      <c r="B17" s="68" t="s">
        <v>85</v>
      </c>
      <c r="C17" s="7">
        <v>0.1</v>
      </c>
      <c r="D17" s="11">
        <f t="shared" si="1"/>
        <v>18.800000000000004</v>
      </c>
      <c r="E17" s="6">
        <v>1</v>
      </c>
      <c r="F17" s="11">
        <f t="shared" si="0"/>
        <v>6</v>
      </c>
      <c r="G17" s="12">
        <f t="shared" si="2"/>
        <v>0.2874999999999999</v>
      </c>
      <c r="H17" s="14" t="s">
        <v>202</v>
      </c>
      <c r="I17" s="14"/>
      <c r="J17" s="14" t="s">
        <v>89</v>
      </c>
      <c r="K17" s="15">
        <v>15</v>
      </c>
      <c r="L17" s="43" t="str">
        <f aca="true" t="shared" si="4" ref="L17:L18">B17</f>
        <v>Kosinowo</v>
      </c>
      <c r="O17" s="1"/>
    </row>
    <row r="18" spans="1:15" ht="11.25" customHeight="1">
      <c r="A18" s="5"/>
      <c r="B18" s="68" t="s">
        <v>85</v>
      </c>
      <c r="C18" s="7">
        <v>0.2</v>
      </c>
      <c r="D18" s="11">
        <f t="shared" si="1"/>
        <v>19.000000000000004</v>
      </c>
      <c r="E18" s="6">
        <v>1</v>
      </c>
      <c r="F18" s="11">
        <f t="shared" si="0"/>
        <v>12</v>
      </c>
      <c r="G18" s="12">
        <f t="shared" si="2"/>
        <v>0.28819444444444436</v>
      </c>
      <c r="H18" s="8" t="s">
        <v>202</v>
      </c>
      <c r="I18" s="14"/>
      <c r="J18" s="14" t="s">
        <v>88</v>
      </c>
      <c r="K18" s="15">
        <v>10</v>
      </c>
      <c r="L18" s="43" t="str">
        <f t="shared" si="4"/>
        <v>Kosinowo</v>
      </c>
      <c r="O18" s="1"/>
    </row>
    <row r="19" spans="1:15" ht="11.25" customHeight="1">
      <c r="A19" s="5"/>
      <c r="B19" s="13" t="s">
        <v>90</v>
      </c>
      <c r="C19" s="7">
        <v>1.3</v>
      </c>
      <c r="D19" s="11">
        <f t="shared" si="1"/>
        <v>20.300000000000004</v>
      </c>
      <c r="E19" s="6">
        <v>2</v>
      </c>
      <c r="F19" s="11">
        <f t="shared" si="0"/>
        <v>39</v>
      </c>
      <c r="G19" s="12">
        <f t="shared" si="2"/>
        <v>0.28958333333333325</v>
      </c>
      <c r="H19" s="6" t="s">
        <v>87</v>
      </c>
      <c r="I19" s="8"/>
      <c r="J19" s="14"/>
      <c r="K19" s="15"/>
      <c r="L19" s="1" t="str">
        <f>B19</f>
        <v>Rakowo Małe</v>
      </c>
      <c r="O19" s="1"/>
    </row>
    <row r="20" spans="1:15" ht="11.25" customHeight="1">
      <c r="A20" s="5"/>
      <c r="B20" s="10" t="s">
        <v>84</v>
      </c>
      <c r="C20" s="7">
        <v>2</v>
      </c>
      <c r="D20" s="11">
        <f t="shared" si="1"/>
        <v>22.300000000000004</v>
      </c>
      <c r="E20" s="6">
        <v>5</v>
      </c>
      <c r="F20" s="11">
        <f t="shared" si="0"/>
        <v>24</v>
      </c>
      <c r="G20" s="12">
        <f t="shared" si="2"/>
        <v>0.29305555555555546</v>
      </c>
      <c r="H20" s="6" t="s">
        <v>87</v>
      </c>
      <c r="I20" s="8"/>
      <c r="J20" s="14"/>
      <c r="K20" s="15"/>
      <c r="L20" s="1" t="str">
        <f aca="true" t="shared" si="5" ref="L20:L21">B20</f>
        <v>Monety</v>
      </c>
      <c r="O20" s="1"/>
    </row>
    <row r="21" spans="1:15" ht="11.25" customHeight="1">
      <c r="A21" s="5"/>
      <c r="B21" s="10" t="s">
        <v>84</v>
      </c>
      <c r="C21" s="7">
        <v>1.3</v>
      </c>
      <c r="D21" s="11">
        <f t="shared" si="1"/>
        <v>23.600000000000005</v>
      </c>
      <c r="E21" s="6">
        <v>2</v>
      </c>
      <c r="F21" s="11">
        <f t="shared" si="0"/>
        <v>39</v>
      </c>
      <c r="G21" s="12">
        <f t="shared" si="2"/>
        <v>0.29444444444444434</v>
      </c>
      <c r="H21" s="6" t="s">
        <v>87</v>
      </c>
      <c r="I21" s="8"/>
      <c r="J21" s="14"/>
      <c r="K21" s="15"/>
      <c r="L21" s="1" t="str">
        <f t="shared" si="5"/>
        <v>Monety</v>
      </c>
      <c r="O21" s="1"/>
    </row>
    <row r="22" spans="1:15" ht="11.25" customHeight="1">
      <c r="A22" s="5"/>
      <c r="B22" s="10" t="s">
        <v>66</v>
      </c>
      <c r="C22" s="7">
        <v>3.5</v>
      </c>
      <c r="D22" s="11">
        <f t="shared" si="1"/>
        <v>27.100000000000005</v>
      </c>
      <c r="E22" s="6">
        <v>3</v>
      </c>
      <c r="F22" s="11">
        <f t="shared" si="0"/>
        <v>70</v>
      </c>
      <c r="G22" s="12">
        <f t="shared" si="2"/>
        <v>0.29652777777777767</v>
      </c>
      <c r="H22" s="6" t="s">
        <v>87</v>
      </c>
      <c r="I22" s="8"/>
      <c r="J22" s="14"/>
      <c r="K22" s="15"/>
      <c r="L22" s="1" t="str">
        <f>B22</f>
        <v>Pogorzel Wielka</v>
      </c>
      <c r="O22" s="1"/>
    </row>
    <row r="23" spans="1:15" ht="11.25" customHeight="1">
      <c r="A23" s="5"/>
      <c r="B23" s="10" t="s">
        <v>65</v>
      </c>
      <c r="C23" s="7">
        <v>2</v>
      </c>
      <c r="D23" s="11">
        <f t="shared" si="1"/>
        <v>29.100000000000005</v>
      </c>
      <c r="E23" s="6">
        <v>3</v>
      </c>
      <c r="F23" s="11">
        <f t="shared" si="0"/>
        <v>40</v>
      </c>
      <c r="G23" s="12">
        <f t="shared" si="2"/>
        <v>0.298611111111111</v>
      </c>
      <c r="H23" s="6" t="s">
        <v>87</v>
      </c>
      <c r="I23" s="7"/>
      <c r="J23" s="14"/>
      <c r="K23" s="17"/>
      <c r="L23" s="1" t="str">
        <f aca="true" t="shared" si="6" ref="L23:L24">B23</f>
        <v>Drygały</v>
      </c>
      <c r="O23" s="1"/>
    </row>
    <row r="24" spans="1:15" ht="11.25" customHeight="1">
      <c r="A24" s="5"/>
      <c r="B24" s="10" t="s">
        <v>65</v>
      </c>
      <c r="C24" s="7">
        <v>1.7</v>
      </c>
      <c r="D24" s="11">
        <f t="shared" si="1"/>
        <v>30.800000000000004</v>
      </c>
      <c r="E24" s="6">
        <v>2</v>
      </c>
      <c r="F24" s="11">
        <f t="shared" si="0"/>
        <v>51</v>
      </c>
      <c r="G24" s="12">
        <f t="shared" si="2"/>
        <v>0.2999999999999999</v>
      </c>
      <c r="H24" s="6" t="s">
        <v>87</v>
      </c>
      <c r="I24" s="14"/>
      <c r="J24" s="14"/>
      <c r="K24" s="15"/>
      <c r="L24" s="1" t="str">
        <f t="shared" si="6"/>
        <v>Drygały</v>
      </c>
      <c r="O24" s="1"/>
    </row>
    <row r="25" spans="1:15" ht="11.25" customHeight="1">
      <c r="A25" s="5"/>
      <c r="B25" s="10" t="s">
        <v>69</v>
      </c>
      <c r="C25" s="7">
        <v>0.6</v>
      </c>
      <c r="D25" s="11">
        <f t="shared" si="1"/>
        <v>31.400000000000006</v>
      </c>
      <c r="E25" s="6">
        <v>2</v>
      </c>
      <c r="F25" s="11">
        <f t="shared" si="0"/>
        <v>18</v>
      </c>
      <c r="G25" s="12">
        <f t="shared" si="2"/>
        <v>0.30138888888888876</v>
      </c>
      <c r="H25" s="6" t="s">
        <v>87</v>
      </c>
      <c r="I25" s="7"/>
      <c r="J25" s="14"/>
      <c r="K25" s="8"/>
      <c r="L25" s="1" t="s">
        <v>65</v>
      </c>
      <c r="O25" s="1"/>
    </row>
    <row r="26" spans="1:15" ht="11.25" customHeight="1">
      <c r="A26" s="5"/>
      <c r="B26" s="10" t="s">
        <v>65</v>
      </c>
      <c r="C26" s="7">
        <v>0.8</v>
      </c>
      <c r="D26" s="11">
        <f t="shared" si="1"/>
        <v>32.2</v>
      </c>
      <c r="E26" s="6">
        <v>4</v>
      </c>
      <c r="F26" s="11">
        <f t="shared" si="0"/>
        <v>12</v>
      </c>
      <c r="G26" s="12">
        <f t="shared" si="2"/>
        <v>0.30416666666666653</v>
      </c>
      <c r="H26" s="6" t="s">
        <v>87</v>
      </c>
      <c r="I26" s="8"/>
      <c r="J26" s="14"/>
      <c r="K26" s="15"/>
      <c r="L26" s="1" t="str">
        <f>B26</f>
        <v>Drygały</v>
      </c>
      <c r="O26" s="1"/>
    </row>
    <row r="27" spans="1:15" ht="11.25" customHeight="1">
      <c r="A27" s="5"/>
      <c r="B27" s="10" t="s">
        <v>91</v>
      </c>
      <c r="C27" s="7">
        <v>6.3</v>
      </c>
      <c r="D27" s="11">
        <f t="shared" si="1"/>
        <v>38.5</v>
      </c>
      <c r="E27" s="6">
        <v>9</v>
      </c>
      <c r="F27" s="11">
        <f t="shared" si="0"/>
        <v>42</v>
      </c>
      <c r="G27" s="12">
        <f t="shared" si="2"/>
        <v>0.3104166666666665</v>
      </c>
      <c r="H27" s="6" t="s">
        <v>87</v>
      </c>
      <c r="I27" s="8"/>
      <c r="J27" s="14"/>
      <c r="K27" s="15"/>
      <c r="L27" s="1" t="str">
        <f aca="true" t="shared" si="7" ref="L27:L28">B27</f>
        <v>Bemowo Piskie</v>
      </c>
      <c r="O27" s="1"/>
    </row>
    <row r="28" spans="1:15" ht="11.25" customHeight="1">
      <c r="A28" s="5"/>
      <c r="B28" s="10" t="s">
        <v>65</v>
      </c>
      <c r="C28" s="7">
        <v>6.6</v>
      </c>
      <c r="D28" s="11">
        <f t="shared" si="1"/>
        <v>45.1</v>
      </c>
      <c r="E28" s="6">
        <v>8</v>
      </c>
      <c r="F28" s="11">
        <f t="shared" si="0"/>
        <v>49.5</v>
      </c>
      <c r="G28" s="12">
        <f t="shared" si="2"/>
        <v>0.31597222222222204</v>
      </c>
      <c r="H28" s="6" t="s">
        <v>87</v>
      </c>
      <c r="I28" s="8"/>
      <c r="J28" s="14"/>
      <c r="K28" s="15"/>
      <c r="L28" s="1" t="str">
        <f t="shared" si="7"/>
        <v>Drygały</v>
      </c>
      <c r="O28" s="1"/>
    </row>
    <row r="29" spans="1:15" ht="11.25" customHeight="1">
      <c r="A29" s="5"/>
      <c r="B29" s="10" t="s">
        <v>69</v>
      </c>
      <c r="C29" s="7">
        <v>0.8</v>
      </c>
      <c r="D29" s="11">
        <f t="shared" si="1"/>
        <v>45.9</v>
      </c>
      <c r="E29" s="6">
        <v>3</v>
      </c>
      <c r="F29" s="11">
        <f t="shared" si="0"/>
        <v>16</v>
      </c>
      <c r="G29" s="12">
        <f t="shared" si="2"/>
        <v>0.31805555555555537</v>
      </c>
      <c r="H29" s="6" t="s">
        <v>87</v>
      </c>
      <c r="I29" s="8"/>
      <c r="J29" s="14"/>
      <c r="K29" s="15"/>
      <c r="L29" s="1" t="s">
        <v>65</v>
      </c>
      <c r="O29" s="1"/>
    </row>
    <row r="30" spans="1:15" ht="11.25" customHeight="1">
      <c r="A30" s="5"/>
      <c r="B30" s="10" t="s">
        <v>64</v>
      </c>
      <c r="C30" s="7">
        <v>1.9</v>
      </c>
      <c r="D30" s="11">
        <f t="shared" si="1"/>
        <v>47.8</v>
      </c>
      <c r="E30" s="6">
        <v>4</v>
      </c>
      <c r="F30" s="11">
        <f>C30*60/E30</f>
        <v>28.5</v>
      </c>
      <c r="G30" s="12">
        <f t="shared" si="2"/>
        <v>0.32083333333333314</v>
      </c>
      <c r="H30" s="6" t="s">
        <v>87</v>
      </c>
      <c r="I30" s="8"/>
      <c r="J30" s="14"/>
      <c r="K30" s="15"/>
      <c r="L30" s="1" t="str">
        <f>B30</f>
        <v>Nowe Drygały</v>
      </c>
      <c r="O30" s="1"/>
    </row>
    <row r="31" spans="1:15" ht="11.25" customHeight="1">
      <c r="A31" s="5"/>
      <c r="B31" s="10" t="s">
        <v>47</v>
      </c>
      <c r="C31" s="7">
        <v>1.4</v>
      </c>
      <c r="D31" s="11">
        <f t="shared" si="1"/>
        <v>49.199999999999996</v>
      </c>
      <c r="E31" s="6">
        <v>2</v>
      </c>
      <c r="F31" s="11">
        <f t="shared" si="0"/>
        <v>42</v>
      </c>
      <c r="G31" s="12">
        <f t="shared" si="2"/>
        <v>0.322222222222222</v>
      </c>
      <c r="H31" s="6" t="s">
        <v>87</v>
      </c>
      <c r="I31" s="8"/>
      <c r="J31" s="14"/>
      <c r="K31" s="15"/>
      <c r="L31" s="1" t="str">
        <f>B31</f>
        <v>Sulimy</v>
      </c>
      <c r="M31" s="63" t="s">
        <v>117</v>
      </c>
      <c r="O31" s="1"/>
    </row>
    <row r="32" spans="1:15" ht="11.25" customHeight="1">
      <c r="A32" s="5"/>
      <c r="B32" s="10" t="s">
        <v>46</v>
      </c>
      <c r="C32" s="7">
        <v>2.6</v>
      </c>
      <c r="D32" s="11">
        <f t="shared" si="1"/>
        <v>51.8</v>
      </c>
      <c r="E32" s="6">
        <v>2</v>
      </c>
      <c r="F32" s="11">
        <f t="shared" si="0"/>
        <v>78</v>
      </c>
      <c r="G32" s="12">
        <f t="shared" si="2"/>
        <v>0.3236111111111109</v>
      </c>
      <c r="H32" s="6" t="s">
        <v>87</v>
      </c>
      <c r="I32" s="8"/>
      <c r="J32" s="14"/>
      <c r="K32" s="15"/>
      <c r="L32" s="1" t="str">
        <f aca="true" t="shared" si="8" ref="L32:L33">B32</f>
        <v>Oblewo</v>
      </c>
      <c r="M32" s="64" t="s">
        <v>118</v>
      </c>
      <c r="O32" s="1"/>
    </row>
    <row r="33" spans="1:15" ht="11.25" customHeight="1">
      <c r="A33" s="5"/>
      <c r="B33" s="10" t="s">
        <v>45</v>
      </c>
      <c r="C33" s="7">
        <v>3.2</v>
      </c>
      <c r="D33" s="11">
        <f t="shared" si="1"/>
        <v>55</v>
      </c>
      <c r="E33" s="6">
        <v>4</v>
      </c>
      <c r="F33" s="11">
        <f t="shared" si="0"/>
        <v>48</v>
      </c>
      <c r="G33" s="12">
        <f t="shared" si="2"/>
        <v>0.3263888888888887</v>
      </c>
      <c r="H33" s="6" t="s">
        <v>87</v>
      </c>
      <c r="I33" s="8"/>
      <c r="J33" s="14"/>
      <c r="K33" s="15"/>
      <c r="L33" s="1" t="str">
        <f t="shared" si="8"/>
        <v>Biała Piska</v>
      </c>
      <c r="M33" s="65" t="s">
        <v>119</v>
      </c>
      <c r="O33" s="1"/>
    </row>
    <row r="34" spans="1:15" ht="11.25" customHeight="1">
      <c r="A34" s="52" t="s">
        <v>113</v>
      </c>
      <c r="B34" s="53"/>
      <c r="C34" s="54"/>
      <c r="D34" s="55">
        <f>D33</f>
        <v>55</v>
      </c>
      <c r="E34" s="55"/>
      <c r="F34" s="56"/>
      <c r="G34" s="57">
        <f>D34</f>
        <v>55</v>
      </c>
      <c r="H34" s="58"/>
      <c r="I34" s="58"/>
      <c r="J34" s="58"/>
      <c r="K34" s="58"/>
      <c r="L34" s="58"/>
      <c r="M34" s="66">
        <f>SUM($G34:I34)</f>
        <v>55</v>
      </c>
      <c r="N34" s="59"/>
      <c r="O34" s="1"/>
    </row>
    <row r="35" spans="1:13" s="59" customFormat="1" ht="12.75" customHeight="1">
      <c r="A35" s="52" t="s">
        <v>115</v>
      </c>
      <c r="B35" s="53"/>
      <c r="C35" s="54"/>
      <c r="D35" s="55">
        <f>D15+(D33-D19)</f>
        <v>51.8</v>
      </c>
      <c r="E35" s="55"/>
      <c r="F35" s="60"/>
      <c r="G35" s="61">
        <f>D35</f>
        <v>51.8</v>
      </c>
      <c r="H35" s="62"/>
      <c r="I35" s="62"/>
      <c r="J35" s="62"/>
      <c r="K35" s="62"/>
      <c r="L35" s="62"/>
      <c r="M35" s="66">
        <f>SUM($G35:I35)</f>
        <v>51.8</v>
      </c>
    </row>
    <row r="36" spans="1:14" s="59" customFormat="1" ht="12.75" customHeight="1">
      <c r="A36" s="78" t="s">
        <v>116</v>
      </c>
      <c r="B36" s="79"/>
      <c r="C36" s="80"/>
      <c r="D36" s="81">
        <f>D19-D15</f>
        <v>3.200000000000003</v>
      </c>
      <c r="E36" s="81"/>
      <c r="F36" s="82"/>
      <c r="G36" s="83">
        <f>D36</f>
        <v>3.200000000000003</v>
      </c>
      <c r="H36" s="84"/>
      <c r="I36" s="84"/>
      <c r="J36" s="84"/>
      <c r="K36" s="84"/>
      <c r="L36" s="84"/>
      <c r="M36" s="85">
        <f>SUM($G36:I36)</f>
        <v>3.200000000000003</v>
      </c>
      <c r="N36" s="67"/>
    </row>
    <row r="37" spans="1:14" s="59" customFormat="1" ht="12.75" customHeight="1">
      <c r="A37" s="1"/>
      <c r="B37" s="2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5" ht="11.25" customHeight="1">
      <c r="A38" s="5"/>
      <c r="B38" s="6" t="s">
        <v>6</v>
      </c>
      <c r="C38" s="7"/>
      <c r="D38" s="6" t="s">
        <v>7</v>
      </c>
      <c r="E38" s="6" t="s">
        <v>8</v>
      </c>
      <c r="F38" s="6" t="s">
        <v>9</v>
      </c>
      <c r="G38" s="28" t="s">
        <v>17</v>
      </c>
      <c r="H38" s="28" t="s">
        <v>17</v>
      </c>
      <c r="I38" s="8" t="s">
        <v>10</v>
      </c>
      <c r="J38" s="8" t="s">
        <v>11</v>
      </c>
      <c r="K38" s="8" t="s">
        <v>12</v>
      </c>
      <c r="L38" s="9" t="s">
        <v>13</v>
      </c>
      <c r="O38" s="1"/>
    </row>
    <row r="39" spans="1:15" ht="10.5" customHeight="1">
      <c r="A39" s="5" t="s">
        <v>14</v>
      </c>
      <c r="B39" s="10" t="s">
        <v>45</v>
      </c>
      <c r="C39" s="7"/>
      <c r="D39" s="11">
        <v>0</v>
      </c>
      <c r="E39" s="6"/>
      <c r="F39" s="6"/>
      <c r="G39" s="12">
        <v>0.5243055555555556</v>
      </c>
      <c r="H39" s="12">
        <v>0.6041666666666666</v>
      </c>
      <c r="I39" s="6" t="s">
        <v>87</v>
      </c>
      <c r="J39" s="6"/>
      <c r="K39" s="6"/>
      <c r="L39" s="5"/>
      <c r="O39" s="1"/>
    </row>
    <row r="40" spans="1:15" ht="10.5" customHeight="1">
      <c r="A40" s="5"/>
      <c r="B40" s="10" t="s">
        <v>46</v>
      </c>
      <c r="C40" s="7">
        <v>3.2</v>
      </c>
      <c r="D40" s="11">
        <v>3.2</v>
      </c>
      <c r="E40" s="6">
        <v>4</v>
      </c>
      <c r="F40" s="11">
        <f>C40*60/E40</f>
        <v>48</v>
      </c>
      <c r="G40" s="12">
        <f aca="true" t="shared" si="9" ref="G40:G65">G39+TIME(0,E40,0)</f>
        <v>0.5270833333333333</v>
      </c>
      <c r="H40" s="12">
        <f aca="true" t="shared" si="10" ref="H40:H65">H39+TIME(0,E40,0)</f>
        <v>0.6069444444444444</v>
      </c>
      <c r="I40" s="6" t="s">
        <v>87</v>
      </c>
      <c r="J40" s="6"/>
      <c r="K40" s="6"/>
      <c r="L40" s="6"/>
      <c r="O40" s="1"/>
    </row>
    <row r="41" spans="1:15" ht="10.5" customHeight="1">
      <c r="A41" s="5"/>
      <c r="B41" s="10" t="s">
        <v>47</v>
      </c>
      <c r="C41" s="7">
        <v>2.6</v>
      </c>
      <c r="D41" s="11">
        <f>D40+C41</f>
        <v>5.800000000000001</v>
      </c>
      <c r="E41" s="6">
        <v>3</v>
      </c>
      <c r="F41" s="11">
        <f aca="true" t="shared" si="11" ref="F41:F65">C41*60/E41</f>
        <v>52</v>
      </c>
      <c r="G41" s="12">
        <f t="shared" si="9"/>
        <v>0.5291666666666667</v>
      </c>
      <c r="H41" s="12">
        <f t="shared" si="10"/>
        <v>0.6090277777777777</v>
      </c>
      <c r="I41" s="6" t="s">
        <v>87</v>
      </c>
      <c r="J41" s="7"/>
      <c r="K41" s="14"/>
      <c r="L41" s="15"/>
      <c r="O41" s="1"/>
    </row>
    <row r="42" spans="1:15" ht="10.5" customHeight="1">
      <c r="A42" s="5"/>
      <c r="B42" s="10" t="s">
        <v>64</v>
      </c>
      <c r="C42" s="7">
        <v>0.8</v>
      </c>
      <c r="D42" s="11">
        <f aca="true" t="shared" si="12" ref="D42:D65">D41+C42</f>
        <v>6.6000000000000005</v>
      </c>
      <c r="E42" s="6">
        <v>2</v>
      </c>
      <c r="F42" s="11">
        <f>C42*60/E42</f>
        <v>24</v>
      </c>
      <c r="G42" s="12">
        <f t="shared" si="9"/>
        <v>0.5305555555555556</v>
      </c>
      <c r="H42" s="12">
        <f>H46+TIME(0,E42,0)</f>
        <v>0.6222222222222221</v>
      </c>
      <c r="I42" s="6" t="s">
        <v>87</v>
      </c>
      <c r="J42" s="8"/>
      <c r="K42" s="14"/>
      <c r="L42" s="15"/>
      <c r="O42" s="1"/>
    </row>
    <row r="43" spans="1:15" ht="10.5" customHeight="1">
      <c r="A43" s="5"/>
      <c r="B43" s="10" t="s">
        <v>69</v>
      </c>
      <c r="C43" s="7">
        <v>1.4</v>
      </c>
      <c r="D43" s="11">
        <f t="shared" si="12"/>
        <v>8</v>
      </c>
      <c r="E43" s="6">
        <v>2</v>
      </c>
      <c r="F43" s="11">
        <f t="shared" si="11"/>
        <v>42</v>
      </c>
      <c r="G43" s="12">
        <f t="shared" si="9"/>
        <v>0.5319444444444444</v>
      </c>
      <c r="H43" s="12">
        <f>H41+TIME(0,E43,0)</f>
        <v>0.6104166666666666</v>
      </c>
      <c r="I43" s="6" t="s">
        <v>87</v>
      </c>
      <c r="J43" s="14"/>
      <c r="K43" s="14"/>
      <c r="L43" s="15"/>
      <c r="M43" s="29"/>
      <c r="N43" s="29"/>
      <c r="O43" s="1"/>
    </row>
    <row r="44" spans="1:17" ht="10.5" customHeight="1">
      <c r="A44" s="5"/>
      <c r="B44" s="10" t="s">
        <v>65</v>
      </c>
      <c r="C44" s="7">
        <v>0.8</v>
      </c>
      <c r="D44" s="11">
        <f t="shared" si="12"/>
        <v>8.8</v>
      </c>
      <c r="E44" s="6">
        <v>3</v>
      </c>
      <c r="F44" s="11">
        <f t="shared" si="11"/>
        <v>16</v>
      </c>
      <c r="G44" s="12">
        <f t="shared" si="9"/>
        <v>0.5340277777777778</v>
      </c>
      <c r="H44" s="12">
        <f t="shared" si="10"/>
        <v>0.6124999999999999</v>
      </c>
      <c r="I44" s="6" t="s">
        <v>87</v>
      </c>
      <c r="J44" s="7"/>
      <c r="K44" s="14"/>
      <c r="L44" s="15"/>
      <c r="O44" s="29"/>
      <c r="P44" s="29"/>
      <c r="Q44" s="29"/>
    </row>
    <row r="45" spans="1:15" ht="10.5" customHeight="1">
      <c r="A45" s="5"/>
      <c r="B45" s="10" t="s">
        <v>91</v>
      </c>
      <c r="C45" s="7">
        <v>6.6</v>
      </c>
      <c r="D45" s="11">
        <f t="shared" si="12"/>
        <v>15.4</v>
      </c>
      <c r="E45" s="6">
        <v>6</v>
      </c>
      <c r="F45" s="11">
        <f t="shared" si="11"/>
        <v>66</v>
      </c>
      <c r="G45" s="12">
        <f t="shared" si="9"/>
        <v>0.5381944444444444</v>
      </c>
      <c r="H45" s="12">
        <f t="shared" si="10"/>
        <v>0.6166666666666666</v>
      </c>
      <c r="I45" s="6" t="s">
        <v>87</v>
      </c>
      <c r="J45" s="8"/>
      <c r="K45" s="14"/>
      <c r="L45" s="15"/>
      <c r="O45" s="1"/>
    </row>
    <row r="46" spans="1:15" ht="10.5" customHeight="1">
      <c r="A46" s="5"/>
      <c r="B46" s="10" t="s">
        <v>65</v>
      </c>
      <c r="C46" s="7">
        <v>6.3</v>
      </c>
      <c r="D46" s="11">
        <f t="shared" si="12"/>
        <v>21.7</v>
      </c>
      <c r="E46" s="6">
        <v>6</v>
      </c>
      <c r="F46" s="11">
        <f t="shared" si="11"/>
        <v>63</v>
      </c>
      <c r="G46" s="12">
        <f t="shared" si="9"/>
        <v>0.5423611111111111</v>
      </c>
      <c r="H46" s="12">
        <f t="shared" si="10"/>
        <v>0.6208333333333332</v>
      </c>
      <c r="I46" s="6" t="s">
        <v>87</v>
      </c>
      <c r="J46" s="8"/>
      <c r="K46" s="14"/>
      <c r="L46" s="15"/>
      <c r="O46" s="1"/>
    </row>
    <row r="47" spans="1:15" ht="10.5" customHeight="1">
      <c r="A47" s="5"/>
      <c r="B47" s="10" t="s">
        <v>69</v>
      </c>
      <c r="C47" s="7">
        <v>1.9</v>
      </c>
      <c r="D47" s="11">
        <f t="shared" si="12"/>
        <v>23.599999999999998</v>
      </c>
      <c r="E47" s="6">
        <v>1</v>
      </c>
      <c r="F47" s="11">
        <f t="shared" si="11"/>
        <v>114</v>
      </c>
      <c r="G47" s="12">
        <f t="shared" si="9"/>
        <v>0.5430555555555555</v>
      </c>
      <c r="H47" s="12">
        <f t="shared" si="10"/>
        <v>0.6215277777777777</v>
      </c>
      <c r="I47" s="6" t="s">
        <v>87</v>
      </c>
      <c r="J47" s="8"/>
      <c r="K47" s="14"/>
      <c r="L47" s="15"/>
      <c r="O47" s="1"/>
    </row>
    <row r="48" spans="1:15" ht="10.5" customHeight="1">
      <c r="A48" s="5"/>
      <c r="B48" s="10" t="s">
        <v>65</v>
      </c>
      <c r="C48" s="7">
        <v>0.6</v>
      </c>
      <c r="D48" s="11">
        <f t="shared" si="12"/>
        <v>24.2</v>
      </c>
      <c r="E48" s="6">
        <v>2</v>
      </c>
      <c r="F48" s="11">
        <f t="shared" si="11"/>
        <v>18</v>
      </c>
      <c r="G48" s="12">
        <f t="shared" si="9"/>
        <v>0.5444444444444444</v>
      </c>
      <c r="H48" s="12">
        <f t="shared" si="10"/>
        <v>0.6229166666666666</v>
      </c>
      <c r="I48" s="6" t="s">
        <v>87</v>
      </c>
      <c r="J48" s="8"/>
      <c r="K48" s="14"/>
      <c r="L48" s="15"/>
      <c r="O48" s="1"/>
    </row>
    <row r="49" spans="1:15" ht="10.5" customHeight="1">
      <c r="A49" s="5"/>
      <c r="B49" s="10" t="s">
        <v>65</v>
      </c>
      <c r="C49" s="7">
        <v>1.7</v>
      </c>
      <c r="D49" s="11">
        <f t="shared" si="12"/>
        <v>25.9</v>
      </c>
      <c r="E49" s="6">
        <v>2</v>
      </c>
      <c r="F49" s="11">
        <f t="shared" si="11"/>
        <v>51</v>
      </c>
      <c r="G49" s="12">
        <f t="shared" si="9"/>
        <v>0.5458333333333333</v>
      </c>
      <c r="H49" s="12">
        <f t="shared" si="10"/>
        <v>0.6243055555555554</v>
      </c>
      <c r="I49" s="6" t="s">
        <v>87</v>
      </c>
      <c r="J49" s="14"/>
      <c r="K49" s="14"/>
      <c r="L49" s="15"/>
      <c r="O49" s="1"/>
    </row>
    <row r="50" spans="1:15" ht="10.5" customHeight="1">
      <c r="A50" s="5"/>
      <c r="B50" s="10" t="s">
        <v>66</v>
      </c>
      <c r="C50" s="7">
        <v>2</v>
      </c>
      <c r="D50" s="11">
        <f t="shared" si="12"/>
        <v>27.9</v>
      </c>
      <c r="E50" s="6">
        <v>3</v>
      </c>
      <c r="F50" s="11">
        <f t="shared" si="11"/>
        <v>40</v>
      </c>
      <c r="G50" s="12">
        <f t="shared" si="9"/>
        <v>0.5479166666666666</v>
      </c>
      <c r="H50" s="12">
        <f t="shared" si="10"/>
        <v>0.6263888888888888</v>
      </c>
      <c r="I50" s="6" t="s">
        <v>87</v>
      </c>
      <c r="J50" s="14"/>
      <c r="K50" s="14"/>
      <c r="L50" s="15"/>
      <c r="O50" s="1"/>
    </row>
    <row r="51" spans="1:15" ht="10.5" customHeight="1">
      <c r="A51" s="5"/>
      <c r="B51" s="10" t="s">
        <v>84</v>
      </c>
      <c r="C51" s="7">
        <v>3.5</v>
      </c>
      <c r="D51" s="11">
        <f t="shared" si="12"/>
        <v>31.4</v>
      </c>
      <c r="E51" s="6">
        <v>4</v>
      </c>
      <c r="F51" s="11">
        <f t="shared" si="11"/>
        <v>52.5</v>
      </c>
      <c r="G51" s="12">
        <f t="shared" si="9"/>
        <v>0.5506944444444444</v>
      </c>
      <c r="H51" s="12">
        <f t="shared" si="10"/>
        <v>0.6291666666666665</v>
      </c>
      <c r="I51" s="6" t="s">
        <v>87</v>
      </c>
      <c r="J51" s="14"/>
      <c r="K51" s="14"/>
      <c r="L51" s="15"/>
      <c r="O51" s="1"/>
    </row>
    <row r="52" spans="1:15" ht="10.5" customHeight="1">
      <c r="A52" s="5"/>
      <c r="B52" s="10" t="s">
        <v>84</v>
      </c>
      <c r="C52" s="7">
        <v>1.3</v>
      </c>
      <c r="D52" s="11">
        <f t="shared" si="12"/>
        <v>32.699999999999996</v>
      </c>
      <c r="E52" s="6">
        <v>2</v>
      </c>
      <c r="F52" s="11">
        <f t="shared" si="11"/>
        <v>39</v>
      </c>
      <c r="G52" s="12">
        <f t="shared" si="9"/>
        <v>0.5520833333333333</v>
      </c>
      <c r="H52" s="12">
        <f t="shared" si="10"/>
        <v>0.6305555555555554</v>
      </c>
      <c r="I52" s="6" t="s">
        <v>87</v>
      </c>
      <c r="J52" s="8"/>
      <c r="K52" s="14"/>
      <c r="L52" s="15"/>
      <c r="O52" s="1"/>
    </row>
    <row r="53" spans="1:15" ht="10.5" customHeight="1">
      <c r="A53" s="5"/>
      <c r="B53" s="13" t="s">
        <v>86</v>
      </c>
      <c r="C53" s="7">
        <v>2</v>
      </c>
      <c r="D53" s="11">
        <f t="shared" si="12"/>
        <v>34.699999999999996</v>
      </c>
      <c r="E53" s="6">
        <v>3</v>
      </c>
      <c r="F53" s="11">
        <f t="shared" si="11"/>
        <v>40</v>
      </c>
      <c r="G53" s="12">
        <f t="shared" si="9"/>
        <v>0.5541666666666666</v>
      </c>
      <c r="H53" s="12">
        <f t="shared" si="10"/>
        <v>0.6326388888888888</v>
      </c>
      <c r="I53" s="6" t="s">
        <v>87</v>
      </c>
      <c r="J53" s="8"/>
      <c r="K53" s="14"/>
      <c r="L53" s="15"/>
      <c r="O53" s="1"/>
    </row>
    <row r="54" spans="1:15" ht="10.5" customHeight="1">
      <c r="A54" s="5"/>
      <c r="B54" s="68" t="s">
        <v>85</v>
      </c>
      <c r="C54" s="7">
        <v>1.3</v>
      </c>
      <c r="D54" s="11">
        <f t="shared" si="12"/>
        <v>35.99999999999999</v>
      </c>
      <c r="E54" s="6">
        <v>2</v>
      </c>
      <c r="F54" s="11">
        <f t="shared" si="11"/>
        <v>39</v>
      </c>
      <c r="G54" s="12">
        <f t="shared" si="9"/>
        <v>0.5555555555555555</v>
      </c>
      <c r="H54" s="12">
        <f t="shared" si="10"/>
        <v>0.6340277777777776</v>
      </c>
      <c r="I54" s="8" t="s">
        <v>202</v>
      </c>
      <c r="J54" s="8"/>
      <c r="K54" s="14" t="s">
        <v>88</v>
      </c>
      <c r="L54" s="15">
        <v>10</v>
      </c>
      <c r="O54" s="1"/>
    </row>
    <row r="55" spans="1:15" ht="10.5" customHeight="1">
      <c r="A55" s="5"/>
      <c r="B55" s="68" t="s">
        <v>85</v>
      </c>
      <c r="C55" s="7">
        <v>0.2</v>
      </c>
      <c r="D55" s="11">
        <f t="shared" si="12"/>
        <v>36.199999999999996</v>
      </c>
      <c r="E55" s="6">
        <v>1</v>
      </c>
      <c r="F55" s="11">
        <f t="shared" si="11"/>
        <v>12</v>
      </c>
      <c r="G55" s="12">
        <f t="shared" si="9"/>
        <v>0.5562499999999999</v>
      </c>
      <c r="H55" s="12">
        <f t="shared" si="10"/>
        <v>0.6347222222222221</v>
      </c>
      <c r="I55" s="8" t="s">
        <v>202</v>
      </c>
      <c r="J55" s="8"/>
      <c r="K55" s="14" t="s">
        <v>89</v>
      </c>
      <c r="L55" s="15">
        <v>15</v>
      </c>
      <c r="O55" s="1"/>
    </row>
    <row r="56" spans="1:15" ht="10.5" customHeight="1">
      <c r="A56" s="5"/>
      <c r="B56" s="68" t="s">
        <v>85</v>
      </c>
      <c r="C56" s="7">
        <v>0.1</v>
      </c>
      <c r="D56" s="11">
        <f t="shared" si="12"/>
        <v>36.3</v>
      </c>
      <c r="E56" s="6">
        <v>1</v>
      </c>
      <c r="F56" s="11">
        <f t="shared" si="11"/>
        <v>6</v>
      </c>
      <c r="G56" s="12">
        <f t="shared" si="9"/>
        <v>0.5569444444444444</v>
      </c>
      <c r="H56" s="12">
        <f t="shared" si="10"/>
        <v>0.6354166666666665</v>
      </c>
      <c r="I56" s="8" t="s">
        <v>202</v>
      </c>
      <c r="J56" s="8"/>
      <c r="K56" s="14" t="s">
        <v>88</v>
      </c>
      <c r="L56" s="15">
        <v>10</v>
      </c>
      <c r="O56" s="1"/>
    </row>
    <row r="57" spans="1:15" ht="10.5" customHeight="1">
      <c r="A57" s="5"/>
      <c r="B57" s="13" t="s">
        <v>84</v>
      </c>
      <c r="C57" s="7">
        <v>1.6</v>
      </c>
      <c r="D57" s="11">
        <f t="shared" si="12"/>
        <v>37.9</v>
      </c>
      <c r="E57" s="6">
        <v>2</v>
      </c>
      <c r="F57" s="11">
        <f t="shared" si="11"/>
        <v>48</v>
      </c>
      <c r="G57" s="12">
        <f t="shared" si="9"/>
        <v>0.5583333333333332</v>
      </c>
      <c r="H57" s="12">
        <f t="shared" si="10"/>
        <v>0.6368055555555554</v>
      </c>
      <c r="I57" s="6" t="s">
        <v>87</v>
      </c>
      <c r="J57" s="8"/>
      <c r="K57" s="14"/>
      <c r="L57" s="15"/>
      <c r="O57" s="1"/>
    </row>
    <row r="58" spans="1:15" ht="10.5" customHeight="1">
      <c r="A58" s="5"/>
      <c r="B58" s="13" t="s">
        <v>66</v>
      </c>
      <c r="C58" s="7">
        <v>3.5</v>
      </c>
      <c r="D58" s="11">
        <f t="shared" si="12"/>
        <v>41.4</v>
      </c>
      <c r="E58" s="6">
        <v>4</v>
      </c>
      <c r="F58" s="11">
        <f t="shared" si="11"/>
        <v>52.5</v>
      </c>
      <c r="G58" s="12">
        <f t="shared" si="9"/>
        <v>0.561111111111111</v>
      </c>
      <c r="H58" s="12">
        <f t="shared" si="10"/>
        <v>0.6395833333333332</v>
      </c>
      <c r="I58" s="6" t="s">
        <v>87</v>
      </c>
      <c r="J58" s="8"/>
      <c r="K58" s="14"/>
      <c r="L58" s="15"/>
      <c r="O58" s="1"/>
    </row>
    <row r="59" spans="1:15" ht="10.5" customHeight="1">
      <c r="A59" s="5"/>
      <c r="B59" s="13" t="s">
        <v>65</v>
      </c>
      <c r="C59" s="7">
        <v>2</v>
      </c>
      <c r="D59" s="11">
        <f t="shared" si="12"/>
        <v>43.4</v>
      </c>
      <c r="E59" s="6">
        <v>3</v>
      </c>
      <c r="F59" s="11">
        <f t="shared" si="11"/>
        <v>40</v>
      </c>
      <c r="G59" s="12">
        <f t="shared" si="9"/>
        <v>0.5631944444444443</v>
      </c>
      <c r="H59" s="12">
        <f t="shared" si="10"/>
        <v>0.6416666666666665</v>
      </c>
      <c r="I59" s="6" t="s">
        <v>87</v>
      </c>
      <c r="J59" s="8"/>
      <c r="K59" s="14"/>
      <c r="L59" s="15"/>
      <c r="O59" s="1"/>
    </row>
    <row r="60" spans="1:15" ht="10.5" customHeight="1">
      <c r="A60" s="5"/>
      <c r="B60" s="13" t="s">
        <v>65</v>
      </c>
      <c r="C60" s="7">
        <v>1.7</v>
      </c>
      <c r="D60" s="11">
        <f t="shared" si="12"/>
        <v>45.1</v>
      </c>
      <c r="E60" s="6">
        <v>2</v>
      </c>
      <c r="F60" s="11">
        <f t="shared" si="11"/>
        <v>51</v>
      </c>
      <c r="G60" s="12">
        <f t="shared" si="9"/>
        <v>0.5645833333333332</v>
      </c>
      <c r="H60" s="12">
        <f t="shared" si="10"/>
        <v>0.6430555555555554</v>
      </c>
      <c r="I60" s="6" t="s">
        <v>87</v>
      </c>
      <c r="J60" s="8"/>
      <c r="K60" s="14"/>
      <c r="L60" s="15"/>
      <c r="O60" s="1"/>
    </row>
    <row r="61" spans="1:15" ht="10.5" customHeight="1">
      <c r="A61" s="5"/>
      <c r="B61" s="13" t="s">
        <v>69</v>
      </c>
      <c r="C61" s="7">
        <v>0.8</v>
      </c>
      <c r="D61" s="11">
        <f t="shared" si="12"/>
        <v>45.9</v>
      </c>
      <c r="E61" s="6">
        <v>2</v>
      </c>
      <c r="F61" s="11">
        <f t="shared" si="11"/>
        <v>24</v>
      </c>
      <c r="G61" s="12">
        <f t="shared" si="9"/>
        <v>0.5659722222222221</v>
      </c>
      <c r="H61" s="12">
        <f t="shared" si="10"/>
        <v>0.6444444444444443</v>
      </c>
      <c r="I61" s="6" t="s">
        <v>87</v>
      </c>
      <c r="J61" s="8"/>
      <c r="K61" s="14"/>
      <c r="L61" s="15"/>
      <c r="O61" s="1"/>
    </row>
    <row r="62" spans="1:15" ht="10.5" customHeight="1">
      <c r="A62" s="5"/>
      <c r="B62" s="13" t="s">
        <v>64</v>
      </c>
      <c r="C62" s="7">
        <v>1.8</v>
      </c>
      <c r="D62" s="11">
        <f t="shared" si="12"/>
        <v>47.699999999999996</v>
      </c>
      <c r="E62" s="6">
        <v>2</v>
      </c>
      <c r="F62" s="11">
        <f t="shared" si="11"/>
        <v>54</v>
      </c>
      <c r="G62" s="12">
        <f t="shared" si="9"/>
        <v>0.567361111111111</v>
      </c>
      <c r="H62" s="12">
        <f t="shared" si="10"/>
        <v>0.6458333333333331</v>
      </c>
      <c r="I62" s="6" t="s">
        <v>87</v>
      </c>
      <c r="J62" s="8"/>
      <c r="K62" s="14"/>
      <c r="L62" s="15"/>
      <c r="O62" s="1"/>
    </row>
    <row r="63" spans="1:15" ht="10.5" customHeight="1">
      <c r="A63" s="40"/>
      <c r="B63" s="13" t="s">
        <v>47</v>
      </c>
      <c r="C63" s="39">
        <v>1.9</v>
      </c>
      <c r="D63" s="11">
        <f t="shared" si="12"/>
        <v>49.599999999999994</v>
      </c>
      <c r="E63" s="5">
        <v>3</v>
      </c>
      <c r="F63" s="11">
        <f t="shared" si="11"/>
        <v>38</v>
      </c>
      <c r="G63" s="12">
        <f t="shared" si="9"/>
        <v>0.5694444444444443</v>
      </c>
      <c r="H63" s="12">
        <f t="shared" si="10"/>
        <v>0.6479166666666665</v>
      </c>
      <c r="I63" s="6" t="s">
        <v>87</v>
      </c>
      <c r="J63" s="40"/>
      <c r="K63" s="40"/>
      <c r="L63" s="40"/>
      <c r="M63" s="63" t="s">
        <v>117</v>
      </c>
      <c r="O63" s="1"/>
    </row>
    <row r="64" spans="1:15" ht="10.5" customHeight="1">
      <c r="A64" s="40"/>
      <c r="B64" s="10" t="s">
        <v>46</v>
      </c>
      <c r="C64" s="39">
        <v>2.2</v>
      </c>
      <c r="D64" s="11">
        <f t="shared" si="12"/>
        <v>51.8</v>
      </c>
      <c r="E64" s="5">
        <v>3</v>
      </c>
      <c r="F64" s="11">
        <f t="shared" si="11"/>
        <v>44</v>
      </c>
      <c r="G64" s="12">
        <f t="shared" si="9"/>
        <v>0.5715277777777776</v>
      </c>
      <c r="H64" s="12">
        <f t="shared" si="10"/>
        <v>0.6499999999999998</v>
      </c>
      <c r="I64" s="6" t="s">
        <v>87</v>
      </c>
      <c r="J64" s="40"/>
      <c r="K64" s="40"/>
      <c r="L64" s="40"/>
      <c r="M64" s="64" t="s">
        <v>118</v>
      </c>
      <c r="O64" s="1"/>
    </row>
    <row r="65" spans="1:15" ht="10.5" customHeight="1">
      <c r="A65" s="5" t="s">
        <v>15</v>
      </c>
      <c r="B65" s="10" t="s">
        <v>45</v>
      </c>
      <c r="C65" s="39">
        <v>3.2</v>
      </c>
      <c r="D65" s="11">
        <f t="shared" si="12"/>
        <v>55</v>
      </c>
      <c r="E65" s="5">
        <v>4</v>
      </c>
      <c r="F65" s="11">
        <f t="shared" si="11"/>
        <v>48</v>
      </c>
      <c r="G65" s="12">
        <f t="shared" si="9"/>
        <v>0.5743055555555554</v>
      </c>
      <c r="H65" s="12">
        <f t="shared" si="10"/>
        <v>0.6527777777777776</v>
      </c>
      <c r="I65" s="6" t="s">
        <v>87</v>
      </c>
      <c r="J65" s="40"/>
      <c r="K65" s="40"/>
      <c r="L65" s="40"/>
      <c r="M65" s="65" t="s">
        <v>119</v>
      </c>
      <c r="O65" s="1"/>
    </row>
    <row r="66" spans="1:23" ht="10.5" customHeight="1">
      <c r="A66" s="52" t="s">
        <v>113</v>
      </c>
      <c r="B66" s="53"/>
      <c r="C66" s="54"/>
      <c r="D66" s="55">
        <f>D65</f>
        <v>55</v>
      </c>
      <c r="E66" s="55"/>
      <c r="F66" s="56"/>
      <c r="G66" s="57">
        <f>D66</f>
        <v>55</v>
      </c>
      <c r="H66" s="57">
        <f>$D66</f>
        <v>55</v>
      </c>
      <c r="I66" s="58"/>
      <c r="J66" s="58"/>
      <c r="K66" s="58"/>
      <c r="L66" s="58"/>
      <c r="M66" s="66">
        <f>SUM($G66:I66)</f>
        <v>110</v>
      </c>
      <c r="N66" s="59"/>
      <c r="O66" s="1"/>
      <c r="S66" s="33"/>
      <c r="T66" s="33"/>
      <c r="U66" s="33"/>
      <c r="V66" s="33"/>
      <c r="W66" s="33"/>
    </row>
    <row r="67" spans="1:23" ht="10.5" customHeight="1">
      <c r="A67" s="52" t="s">
        <v>115</v>
      </c>
      <c r="B67" s="53"/>
      <c r="C67" s="54"/>
      <c r="D67" s="55">
        <f>D53+(D65-D57)</f>
        <v>51.8</v>
      </c>
      <c r="E67" s="55"/>
      <c r="F67" s="60"/>
      <c r="G67" s="61">
        <f>D67</f>
        <v>51.8</v>
      </c>
      <c r="H67" s="57">
        <f aca="true" t="shared" si="13" ref="H67:H68">$D67</f>
        <v>51.8</v>
      </c>
      <c r="I67" s="62"/>
      <c r="J67" s="62"/>
      <c r="K67" s="62"/>
      <c r="L67" s="62"/>
      <c r="M67" s="66">
        <f>SUM($G67:I67)</f>
        <v>103.6</v>
      </c>
      <c r="N67" s="59"/>
      <c r="O67" s="59"/>
      <c r="P67" s="59"/>
      <c r="S67" s="33"/>
      <c r="T67" s="33"/>
      <c r="U67" s="33"/>
      <c r="V67" s="33"/>
      <c r="W67" s="33"/>
    </row>
    <row r="68" spans="1:14" s="59" customFormat="1" ht="12.75" customHeight="1">
      <c r="A68" s="78" t="s">
        <v>116</v>
      </c>
      <c r="B68" s="79"/>
      <c r="C68" s="80"/>
      <c r="D68" s="81">
        <f>D57-D53</f>
        <v>3.200000000000003</v>
      </c>
      <c r="E68" s="81"/>
      <c r="F68" s="82"/>
      <c r="G68" s="83">
        <f>D68</f>
        <v>3.200000000000003</v>
      </c>
      <c r="H68" s="83">
        <f t="shared" si="13"/>
        <v>3.200000000000003</v>
      </c>
      <c r="I68" s="84"/>
      <c r="J68" s="84"/>
      <c r="K68" s="84"/>
      <c r="L68" s="84"/>
      <c r="M68" s="85">
        <f>SUM($G68:I68)</f>
        <v>6.400000000000006</v>
      </c>
      <c r="N68" s="67"/>
    </row>
    <row r="69" spans="1:14" s="59" customFormat="1" ht="12.75" customHeight="1">
      <c r="A69" s="45"/>
      <c r="B69" s="46"/>
      <c r="C69" s="47"/>
      <c r="D69" s="48"/>
      <c r="E69" s="49"/>
      <c r="F69" s="46"/>
      <c r="G69" s="44"/>
      <c r="H69" s="50"/>
      <c r="I69" s="50"/>
      <c r="J69" s="50"/>
      <c r="K69" s="50"/>
      <c r="L69" s="44"/>
      <c r="M69" s="44"/>
      <c r="N69" s="44"/>
    </row>
    <row r="70" spans="1:16" s="59" customFormat="1" ht="12.75" customHeight="1">
      <c r="A70" s="52" t="s">
        <v>113</v>
      </c>
      <c r="B70" s="69"/>
      <c r="C70" s="69"/>
      <c r="D70" s="55" t="s">
        <v>114</v>
      </c>
      <c r="E70" s="70"/>
      <c r="F70" s="71">
        <f>M34+M66</f>
        <v>165</v>
      </c>
      <c r="G70" s="72"/>
      <c r="H70" s="44"/>
      <c r="I70" s="44"/>
      <c r="J70" s="44"/>
      <c r="K70" s="44"/>
      <c r="L70" s="44"/>
      <c r="M70" s="44"/>
      <c r="N70" s="44"/>
      <c r="O70" s="44"/>
      <c r="P70" s="44"/>
    </row>
    <row r="71" spans="1:15" s="44" customFormat="1" ht="12.75" customHeight="1">
      <c r="A71" s="52" t="s">
        <v>115</v>
      </c>
      <c r="B71" s="69"/>
      <c r="C71" s="69"/>
      <c r="D71" s="55" t="s">
        <v>114</v>
      </c>
      <c r="E71" s="70"/>
      <c r="F71" s="71">
        <f>M35+M67</f>
        <v>155.39999999999998</v>
      </c>
      <c r="G71" s="72"/>
      <c r="O71" s="180"/>
    </row>
    <row r="72" spans="1:15" s="44" customFormat="1" ht="12.75" customHeight="1">
      <c r="A72" s="78" t="s">
        <v>116</v>
      </c>
      <c r="B72" s="80"/>
      <c r="C72" s="80"/>
      <c r="D72" s="81" t="s">
        <v>114</v>
      </c>
      <c r="E72" s="86"/>
      <c r="F72" s="87">
        <f>M36+M68</f>
        <v>9.600000000000009</v>
      </c>
      <c r="G72" s="88"/>
      <c r="O72" s="180"/>
    </row>
    <row r="73" spans="1:16" s="44" customFormat="1" ht="12.75" customHeight="1">
      <c r="A73" s="41"/>
      <c r="B73" s="20"/>
      <c r="C73" s="41"/>
      <c r="D73" s="42"/>
      <c r="E73" s="41"/>
      <c r="F73" s="42"/>
      <c r="G73" s="41"/>
      <c r="H73" s="41"/>
      <c r="I73" s="41"/>
      <c r="J73" s="41"/>
      <c r="K73" s="41"/>
      <c r="L73" s="41"/>
      <c r="M73" s="30"/>
      <c r="N73" s="1"/>
      <c r="O73" s="178"/>
      <c r="P73" s="1"/>
    </row>
    <row r="74" spans="1:18" s="44" customFormat="1" ht="12.75" customHeight="1">
      <c r="A74" s="1"/>
      <c r="B74" s="34" t="s">
        <v>18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30"/>
      <c r="N74" s="1"/>
      <c r="O74" s="178"/>
      <c r="P74" s="1"/>
      <c r="Q74" s="1"/>
      <c r="R74" s="1"/>
    </row>
    <row r="75" spans="2:25" ht="10.5" customHeight="1">
      <c r="B75" s="35" t="s">
        <v>19</v>
      </c>
      <c r="M75" s="30"/>
      <c r="U75" s="33"/>
      <c r="V75" s="33"/>
      <c r="W75" s="33"/>
      <c r="X75" s="33"/>
      <c r="Y75" s="33"/>
    </row>
    <row r="76" spans="2:25" ht="10.5" customHeight="1">
      <c r="B76" s="35"/>
      <c r="U76" s="33"/>
      <c r="V76" s="33"/>
      <c r="W76" s="33"/>
      <c r="X76" s="33"/>
      <c r="Y76" s="33"/>
    </row>
    <row r="77" spans="21:25" ht="10.5" customHeight="1">
      <c r="U77" s="33"/>
      <c r="V77" s="33"/>
      <c r="W77" s="33"/>
      <c r="X77" s="33"/>
      <c r="Y77" s="33"/>
    </row>
    <row r="78" ht="12.75" customHeight="1"/>
    <row r="79" ht="14.2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printOptions/>
  <pageMargins left="0.196527777777778" right="0.196527777777778" top="0.590277777777778" bottom="0.196527777777778" header="0.511805555555555" footer="0.51180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62"/>
  <sheetViews>
    <sheetView workbookViewId="0" topLeftCell="B1">
      <selection activeCell="M3" sqref="M3"/>
    </sheetView>
  </sheetViews>
  <sheetFormatPr defaultColWidth="7.796875" defaultRowHeight="14.25"/>
  <cols>
    <col min="1" max="1" width="14" style="103" customWidth="1"/>
    <col min="2" max="10" width="11.69921875" style="103" customWidth="1"/>
    <col min="11" max="16384" width="7.69921875" style="103" customWidth="1"/>
  </cols>
  <sheetData>
    <row r="1" spans="1:11" ht="14.25">
      <c r="A1" s="100" t="s">
        <v>179</v>
      </c>
      <c r="B1" s="101"/>
      <c r="C1" s="101"/>
      <c r="D1" s="101"/>
      <c r="E1" s="101"/>
      <c r="F1" s="102"/>
      <c r="G1" s="102"/>
      <c r="H1" s="102"/>
      <c r="I1" s="102"/>
      <c r="J1" s="102"/>
      <c r="K1" s="102"/>
    </row>
    <row r="2" s="100" customFormat="1" ht="14.25">
      <c r="A2" s="100" t="s">
        <v>180</v>
      </c>
    </row>
    <row r="3" spans="1:10" s="101" customFormat="1" ht="69" customHeight="1">
      <c r="A3" s="183" t="s">
        <v>122</v>
      </c>
      <c r="B3" s="185" t="s">
        <v>123</v>
      </c>
      <c r="C3" s="186"/>
      <c r="D3" s="186"/>
      <c r="E3" s="186"/>
      <c r="F3" s="187"/>
      <c r="G3" s="188" t="s">
        <v>124</v>
      </c>
      <c r="H3" s="190" t="s">
        <v>125</v>
      </c>
      <c r="I3" s="192" t="s">
        <v>126</v>
      </c>
      <c r="J3" s="181" t="s">
        <v>127</v>
      </c>
    </row>
    <row r="4" spans="1:10" s="101" customFormat="1" ht="14.25">
      <c r="A4" s="184"/>
      <c r="B4" s="104" t="s">
        <v>128</v>
      </c>
      <c r="C4" s="105" t="s">
        <v>129</v>
      </c>
      <c r="D4" s="105" t="s">
        <v>130</v>
      </c>
      <c r="E4" s="105" t="s">
        <v>131</v>
      </c>
      <c r="F4" s="105" t="s">
        <v>132</v>
      </c>
      <c r="G4" s="189"/>
      <c r="H4" s="191"/>
      <c r="I4" s="193"/>
      <c r="J4" s="182"/>
    </row>
    <row r="5" spans="1:10" ht="14.25">
      <c r="A5" s="106">
        <v>1</v>
      </c>
      <c r="B5" s="107">
        <f>1!F58</f>
        <v>113.70000000000002</v>
      </c>
      <c r="C5" s="107">
        <f>B5</f>
        <v>113.70000000000002</v>
      </c>
      <c r="D5" s="107">
        <f>B5</f>
        <v>113.70000000000002</v>
      </c>
      <c r="E5" s="107">
        <f>B5</f>
        <v>113.70000000000002</v>
      </c>
      <c r="F5" s="107">
        <f>B5</f>
        <v>113.70000000000002</v>
      </c>
      <c r="G5" s="107">
        <f>B5</f>
        <v>113.70000000000002</v>
      </c>
      <c r="H5" s="108">
        <v>0</v>
      </c>
      <c r="I5" s="109">
        <v>0</v>
      </c>
      <c r="J5" s="110">
        <f aca="true" t="shared" si="0" ref="J5:J12">B5*$B$14+C5*$C$14+D5*$D$14+E5*$E$14+F5*$F$14+G5*$G$14+H5*$H$14+I5*$I$14</f>
        <v>2501.4</v>
      </c>
    </row>
    <row r="6" spans="1:10" ht="14.25">
      <c r="A6" s="106">
        <v>2</v>
      </c>
      <c r="B6" s="107">
        <f>2!F60</f>
        <v>150</v>
      </c>
      <c r="C6" s="107">
        <f aca="true" t="shared" si="1" ref="C6:F12">$B6</f>
        <v>150</v>
      </c>
      <c r="D6" s="107">
        <f t="shared" si="1"/>
        <v>150</v>
      </c>
      <c r="E6" s="107">
        <f t="shared" si="1"/>
        <v>150</v>
      </c>
      <c r="F6" s="107">
        <f t="shared" si="1"/>
        <v>150</v>
      </c>
      <c r="G6" s="107">
        <f aca="true" t="shared" si="2" ref="G6:G12">B6</f>
        <v>150</v>
      </c>
      <c r="H6" s="108">
        <v>0</v>
      </c>
      <c r="I6" s="109">
        <v>0</v>
      </c>
      <c r="J6" s="110">
        <f t="shared" si="0"/>
        <v>3300</v>
      </c>
    </row>
    <row r="7" spans="1:10" ht="14.25">
      <c r="A7" s="106">
        <v>3</v>
      </c>
      <c r="B7" s="107">
        <f>3!F44</f>
        <v>90</v>
      </c>
      <c r="C7" s="107">
        <f t="shared" si="1"/>
        <v>90</v>
      </c>
      <c r="D7" s="107">
        <f t="shared" si="1"/>
        <v>90</v>
      </c>
      <c r="E7" s="107">
        <f t="shared" si="1"/>
        <v>90</v>
      </c>
      <c r="F7" s="107">
        <f t="shared" si="1"/>
        <v>90</v>
      </c>
      <c r="G7" s="107">
        <f t="shared" si="2"/>
        <v>90</v>
      </c>
      <c r="H7" s="108">
        <v>0</v>
      </c>
      <c r="I7" s="109">
        <v>0</v>
      </c>
      <c r="J7" s="110">
        <f t="shared" si="0"/>
        <v>1980</v>
      </c>
    </row>
    <row r="8" spans="1:10" ht="14.25">
      <c r="A8" s="106">
        <v>4</v>
      </c>
      <c r="B8" s="107">
        <f>4!F58</f>
        <v>132.9</v>
      </c>
      <c r="C8" s="107">
        <f t="shared" si="1"/>
        <v>132.9</v>
      </c>
      <c r="D8" s="107">
        <f t="shared" si="1"/>
        <v>132.9</v>
      </c>
      <c r="E8" s="107">
        <f t="shared" si="1"/>
        <v>132.9</v>
      </c>
      <c r="F8" s="107">
        <f t="shared" si="1"/>
        <v>132.9</v>
      </c>
      <c r="G8" s="107">
        <f t="shared" si="2"/>
        <v>132.9</v>
      </c>
      <c r="H8" s="108">
        <v>0</v>
      </c>
      <c r="I8" s="109">
        <v>0</v>
      </c>
      <c r="J8" s="110">
        <f t="shared" si="0"/>
        <v>2923.8</v>
      </c>
    </row>
    <row r="9" spans="1:10" ht="14.25">
      <c r="A9" s="106">
        <v>5</v>
      </c>
      <c r="B9" s="107">
        <f>5!F52</f>
        <v>139.80000000000004</v>
      </c>
      <c r="C9" s="107">
        <f t="shared" si="1"/>
        <v>139.80000000000004</v>
      </c>
      <c r="D9" s="107">
        <f t="shared" si="1"/>
        <v>139.80000000000004</v>
      </c>
      <c r="E9" s="107">
        <f t="shared" si="1"/>
        <v>139.80000000000004</v>
      </c>
      <c r="F9" s="107">
        <f t="shared" si="1"/>
        <v>139.80000000000004</v>
      </c>
      <c r="G9" s="107">
        <f t="shared" si="2"/>
        <v>139.80000000000004</v>
      </c>
      <c r="H9" s="108">
        <v>0</v>
      </c>
      <c r="I9" s="109">
        <v>0</v>
      </c>
      <c r="J9" s="110">
        <f t="shared" si="0"/>
        <v>3075.6000000000004</v>
      </c>
    </row>
    <row r="10" spans="1:10" ht="14.25">
      <c r="A10" s="106">
        <v>6</v>
      </c>
      <c r="B10" s="107">
        <f>6!F38</f>
        <v>64.2</v>
      </c>
      <c r="C10" s="107">
        <f t="shared" si="1"/>
        <v>64.2</v>
      </c>
      <c r="D10" s="107">
        <f t="shared" si="1"/>
        <v>64.2</v>
      </c>
      <c r="E10" s="107">
        <f t="shared" si="1"/>
        <v>64.2</v>
      </c>
      <c r="F10" s="107">
        <f t="shared" si="1"/>
        <v>64.2</v>
      </c>
      <c r="G10" s="107">
        <f t="shared" si="2"/>
        <v>64.2</v>
      </c>
      <c r="H10" s="108">
        <v>0</v>
      </c>
      <c r="I10" s="109">
        <v>0</v>
      </c>
      <c r="J10" s="110">
        <f t="shared" si="0"/>
        <v>1412.4</v>
      </c>
    </row>
    <row r="11" spans="1:10" ht="14.25">
      <c r="A11" s="106">
        <v>7</v>
      </c>
      <c r="B11" s="107">
        <f>7!F32</f>
        <v>115.5</v>
      </c>
      <c r="C11" s="107">
        <f t="shared" si="1"/>
        <v>115.5</v>
      </c>
      <c r="D11" s="107">
        <f t="shared" si="1"/>
        <v>115.5</v>
      </c>
      <c r="E11" s="107">
        <f t="shared" si="1"/>
        <v>115.5</v>
      </c>
      <c r="F11" s="107">
        <f t="shared" si="1"/>
        <v>115.5</v>
      </c>
      <c r="G11" s="107">
        <f t="shared" si="2"/>
        <v>115.5</v>
      </c>
      <c r="H11" s="108">
        <v>0</v>
      </c>
      <c r="I11" s="109">
        <v>0</v>
      </c>
      <c r="J11" s="110">
        <f t="shared" si="0"/>
        <v>2541</v>
      </c>
    </row>
    <row r="12" spans="1:10" ht="14.25">
      <c r="A12" s="111">
        <v>8</v>
      </c>
      <c r="B12" s="112">
        <f>8!F70</f>
        <v>165</v>
      </c>
      <c r="C12" s="107">
        <f t="shared" si="1"/>
        <v>165</v>
      </c>
      <c r="D12" s="107">
        <f t="shared" si="1"/>
        <v>165</v>
      </c>
      <c r="E12" s="107">
        <f t="shared" si="1"/>
        <v>165</v>
      </c>
      <c r="F12" s="107">
        <f t="shared" si="1"/>
        <v>165</v>
      </c>
      <c r="G12" s="112">
        <f t="shared" si="2"/>
        <v>165</v>
      </c>
      <c r="H12" s="113">
        <v>0</v>
      </c>
      <c r="I12" s="114">
        <v>0</v>
      </c>
      <c r="J12" s="115">
        <f t="shared" si="0"/>
        <v>3630</v>
      </c>
    </row>
    <row r="13" spans="1:10" s="100" customFormat="1" ht="14.25">
      <c r="A13" s="116" t="s">
        <v>133</v>
      </c>
      <c r="B13" s="117">
        <f aca="true" t="shared" si="3" ref="B13:J13">SUM(B5:B12)</f>
        <v>971.1000000000001</v>
      </c>
      <c r="C13" s="117">
        <f t="shared" si="3"/>
        <v>971.1000000000001</v>
      </c>
      <c r="D13" s="117">
        <f t="shared" si="3"/>
        <v>971.1000000000001</v>
      </c>
      <c r="E13" s="117">
        <f t="shared" si="3"/>
        <v>971.1000000000001</v>
      </c>
      <c r="F13" s="117">
        <f t="shared" si="3"/>
        <v>971.1000000000001</v>
      </c>
      <c r="G13" s="117">
        <f t="shared" si="3"/>
        <v>971.1000000000001</v>
      </c>
      <c r="H13" s="117">
        <f t="shared" si="3"/>
        <v>0</v>
      </c>
      <c r="I13" s="118">
        <f t="shared" si="3"/>
        <v>0</v>
      </c>
      <c r="J13" s="119">
        <f t="shared" si="3"/>
        <v>21364.2</v>
      </c>
    </row>
    <row r="14" spans="1:10" s="127" customFormat="1" ht="38.25">
      <c r="A14" s="120" t="s">
        <v>181</v>
      </c>
      <c r="B14" s="136">
        <v>4</v>
      </c>
      <c r="C14" s="136">
        <v>4</v>
      </c>
      <c r="D14" s="136">
        <v>4</v>
      </c>
      <c r="E14" s="136">
        <v>5</v>
      </c>
      <c r="F14" s="136">
        <v>5</v>
      </c>
      <c r="G14" s="136">
        <v>0</v>
      </c>
      <c r="H14" s="136">
        <v>4</v>
      </c>
      <c r="I14" s="136">
        <v>4</v>
      </c>
      <c r="J14" s="126">
        <f>SUM(B14:I14)</f>
        <v>30</v>
      </c>
    </row>
    <row r="15" spans="1:10" s="100" customFormat="1" ht="14.25">
      <c r="A15" s="116" t="s">
        <v>134</v>
      </c>
      <c r="B15" s="128">
        <f>B13*B14</f>
        <v>3884.4000000000005</v>
      </c>
      <c r="C15" s="129">
        <f aca="true" t="shared" si="4" ref="C15:F15">C13*C14</f>
        <v>3884.4000000000005</v>
      </c>
      <c r="D15" s="129">
        <f t="shared" si="4"/>
        <v>3884.4000000000005</v>
      </c>
      <c r="E15" s="129">
        <f t="shared" si="4"/>
        <v>4855.500000000001</v>
      </c>
      <c r="F15" s="129">
        <f t="shared" si="4"/>
        <v>4855.500000000001</v>
      </c>
      <c r="G15" s="129">
        <f>G13*G14</f>
        <v>0</v>
      </c>
      <c r="H15" s="129">
        <f>H13*H14</f>
        <v>0</v>
      </c>
      <c r="I15" s="118">
        <f>I13*I14</f>
        <v>0</v>
      </c>
      <c r="J15" s="119">
        <f>SUM(B15:I15)</f>
        <v>21364.2</v>
      </c>
    </row>
    <row r="16" spans="2:10" ht="14.25">
      <c r="B16" s="130"/>
      <c r="C16" s="130"/>
      <c r="D16" s="130"/>
      <c r="E16" s="130"/>
      <c r="F16" s="130"/>
      <c r="G16" s="130"/>
      <c r="H16" s="130"/>
      <c r="I16" s="130"/>
      <c r="J16" s="130"/>
    </row>
    <row r="17" s="100" customFormat="1" ht="14.25">
      <c r="A17" s="100" t="s">
        <v>182</v>
      </c>
    </row>
    <row r="18" spans="1:10" s="101" customFormat="1" ht="69" customHeight="1">
      <c r="A18" s="183" t="s">
        <v>122</v>
      </c>
      <c r="B18" s="185" t="s">
        <v>123</v>
      </c>
      <c r="C18" s="186"/>
      <c r="D18" s="186"/>
      <c r="E18" s="186"/>
      <c r="F18" s="187"/>
      <c r="G18" s="188" t="s">
        <v>124</v>
      </c>
      <c r="H18" s="190" t="s">
        <v>125</v>
      </c>
      <c r="I18" s="192" t="s">
        <v>126</v>
      </c>
      <c r="J18" s="181" t="s">
        <v>127</v>
      </c>
    </row>
    <row r="19" spans="1:10" s="101" customFormat="1" ht="14.25">
      <c r="A19" s="184"/>
      <c r="B19" s="104" t="s">
        <v>128</v>
      </c>
      <c r="C19" s="105" t="s">
        <v>129</v>
      </c>
      <c r="D19" s="105" t="s">
        <v>130</v>
      </c>
      <c r="E19" s="105" t="s">
        <v>131</v>
      </c>
      <c r="F19" s="105" t="s">
        <v>132</v>
      </c>
      <c r="G19" s="189"/>
      <c r="H19" s="191"/>
      <c r="I19" s="193"/>
      <c r="J19" s="182"/>
    </row>
    <row r="20" spans="1:10" ht="14.25">
      <c r="A20" s="106">
        <v>1</v>
      </c>
      <c r="B20" s="107">
        <f>1!F59</f>
        <v>113.70000000000002</v>
      </c>
      <c r="C20" s="107">
        <f>B20</f>
        <v>113.70000000000002</v>
      </c>
      <c r="D20" s="107">
        <f>B20</f>
        <v>113.70000000000002</v>
      </c>
      <c r="E20" s="107">
        <f>B20</f>
        <v>113.70000000000002</v>
      </c>
      <c r="F20" s="107">
        <f>B20</f>
        <v>113.70000000000002</v>
      </c>
      <c r="G20" s="107">
        <f>B20</f>
        <v>113.70000000000002</v>
      </c>
      <c r="H20" s="108">
        <v>0</v>
      </c>
      <c r="I20" s="109">
        <v>0</v>
      </c>
      <c r="J20" s="110">
        <f>B20*$B$14+C20*$C$14+D20*$D$14+E20*$E$14+F20*$F$14+G20*$G$14+H20*$H$14+I20*$I$14</f>
        <v>2501.4</v>
      </c>
    </row>
    <row r="21" spans="1:10" ht="14.25">
      <c r="A21" s="106">
        <v>2</v>
      </c>
      <c r="B21" s="107">
        <f>2!F61</f>
        <v>150</v>
      </c>
      <c r="C21" s="107">
        <f aca="true" t="shared" si="5" ref="C21:F27">$B21</f>
        <v>150</v>
      </c>
      <c r="D21" s="107">
        <f t="shared" si="5"/>
        <v>150</v>
      </c>
      <c r="E21" s="107">
        <f t="shared" si="5"/>
        <v>150</v>
      </c>
      <c r="F21" s="107">
        <f t="shared" si="5"/>
        <v>150</v>
      </c>
      <c r="G21" s="107">
        <f aca="true" t="shared" si="6" ref="G21:G27">B21</f>
        <v>150</v>
      </c>
      <c r="H21" s="108">
        <v>0</v>
      </c>
      <c r="I21" s="109">
        <v>0</v>
      </c>
      <c r="J21" s="110">
        <f aca="true" t="shared" si="7" ref="J21:J26">B21*$B$14+C21*$C$14+D21*$D$14+E21*$E$14+F21*$F$14+G21*$G$14+H21*$H$14+I21*$I$14</f>
        <v>3300</v>
      </c>
    </row>
    <row r="22" spans="1:10" ht="14.25">
      <c r="A22" s="106">
        <v>3</v>
      </c>
      <c r="B22" s="107">
        <f>3!F45</f>
        <v>90</v>
      </c>
      <c r="C22" s="107">
        <f t="shared" si="5"/>
        <v>90</v>
      </c>
      <c r="D22" s="107">
        <f t="shared" si="5"/>
        <v>90</v>
      </c>
      <c r="E22" s="107">
        <f t="shared" si="5"/>
        <v>90</v>
      </c>
      <c r="F22" s="107">
        <f t="shared" si="5"/>
        <v>90</v>
      </c>
      <c r="G22" s="107">
        <f t="shared" si="6"/>
        <v>90</v>
      </c>
      <c r="H22" s="108">
        <v>0</v>
      </c>
      <c r="I22" s="109">
        <v>0</v>
      </c>
      <c r="J22" s="110">
        <f t="shared" si="7"/>
        <v>1980</v>
      </c>
    </row>
    <row r="23" spans="1:10" ht="14.25">
      <c r="A23" s="106">
        <v>4</v>
      </c>
      <c r="B23" s="107">
        <f>4!F59</f>
        <v>132.9</v>
      </c>
      <c r="C23" s="107">
        <f t="shared" si="5"/>
        <v>132.9</v>
      </c>
      <c r="D23" s="107">
        <f t="shared" si="5"/>
        <v>132.9</v>
      </c>
      <c r="E23" s="107">
        <f t="shared" si="5"/>
        <v>132.9</v>
      </c>
      <c r="F23" s="107">
        <f t="shared" si="5"/>
        <v>132.9</v>
      </c>
      <c r="G23" s="107">
        <f t="shared" si="6"/>
        <v>132.9</v>
      </c>
      <c r="H23" s="108">
        <v>0</v>
      </c>
      <c r="I23" s="109">
        <v>0</v>
      </c>
      <c r="J23" s="110">
        <f t="shared" si="7"/>
        <v>2923.8</v>
      </c>
    </row>
    <row r="24" spans="1:10" ht="14.25">
      <c r="A24" s="106">
        <v>5</v>
      </c>
      <c r="B24" s="107">
        <f>5!F53</f>
        <v>139.80000000000004</v>
      </c>
      <c r="C24" s="107">
        <f t="shared" si="5"/>
        <v>139.80000000000004</v>
      </c>
      <c r="D24" s="107">
        <f t="shared" si="5"/>
        <v>139.80000000000004</v>
      </c>
      <c r="E24" s="107">
        <f t="shared" si="5"/>
        <v>139.80000000000004</v>
      </c>
      <c r="F24" s="107">
        <f t="shared" si="5"/>
        <v>139.80000000000004</v>
      </c>
      <c r="G24" s="107">
        <f t="shared" si="6"/>
        <v>139.80000000000004</v>
      </c>
      <c r="H24" s="108">
        <v>0</v>
      </c>
      <c r="I24" s="109">
        <v>0</v>
      </c>
      <c r="J24" s="110">
        <f t="shared" si="7"/>
        <v>3075.6000000000004</v>
      </c>
    </row>
    <row r="25" spans="1:10" ht="14.25">
      <c r="A25" s="106">
        <v>6</v>
      </c>
      <c r="B25" s="107">
        <f>6!F39</f>
        <v>64.2</v>
      </c>
      <c r="C25" s="107">
        <f t="shared" si="5"/>
        <v>64.2</v>
      </c>
      <c r="D25" s="107">
        <f t="shared" si="5"/>
        <v>64.2</v>
      </c>
      <c r="E25" s="107">
        <f t="shared" si="5"/>
        <v>64.2</v>
      </c>
      <c r="F25" s="107">
        <f t="shared" si="5"/>
        <v>64.2</v>
      </c>
      <c r="G25" s="107">
        <f t="shared" si="6"/>
        <v>64.2</v>
      </c>
      <c r="H25" s="108">
        <v>0</v>
      </c>
      <c r="I25" s="109">
        <v>0</v>
      </c>
      <c r="J25" s="110">
        <f t="shared" si="7"/>
        <v>1412.4</v>
      </c>
    </row>
    <row r="26" spans="1:10" ht="14.25">
      <c r="A26" s="106">
        <v>7</v>
      </c>
      <c r="B26" s="107">
        <f>7!F33</f>
        <v>89.69999999999999</v>
      </c>
      <c r="C26" s="107">
        <f t="shared" si="5"/>
        <v>89.69999999999999</v>
      </c>
      <c r="D26" s="107">
        <f t="shared" si="5"/>
        <v>89.69999999999999</v>
      </c>
      <c r="E26" s="107">
        <f t="shared" si="5"/>
        <v>89.69999999999999</v>
      </c>
      <c r="F26" s="107">
        <f t="shared" si="5"/>
        <v>89.69999999999999</v>
      </c>
      <c r="G26" s="107">
        <f t="shared" si="6"/>
        <v>89.69999999999999</v>
      </c>
      <c r="H26" s="108">
        <v>0</v>
      </c>
      <c r="I26" s="109">
        <v>0</v>
      </c>
      <c r="J26" s="110">
        <f t="shared" si="7"/>
        <v>1973.3999999999999</v>
      </c>
    </row>
    <row r="27" spans="1:10" ht="14.25">
      <c r="A27" s="111">
        <v>8</v>
      </c>
      <c r="B27" s="112">
        <f>8!F71</f>
        <v>155.39999999999998</v>
      </c>
      <c r="C27" s="107">
        <f t="shared" si="5"/>
        <v>155.39999999999998</v>
      </c>
      <c r="D27" s="107">
        <f t="shared" si="5"/>
        <v>155.39999999999998</v>
      </c>
      <c r="E27" s="107">
        <f t="shared" si="5"/>
        <v>155.39999999999998</v>
      </c>
      <c r="F27" s="107">
        <f t="shared" si="5"/>
        <v>155.39999999999998</v>
      </c>
      <c r="G27" s="112">
        <f t="shared" si="6"/>
        <v>155.39999999999998</v>
      </c>
      <c r="H27" s="113">
        <v>0</v>
      </c>
      <c r="I27" s="114">
        <v>0</v>
      </c>
      <c r="J27" s="115">
        <f>B27*$B$14+C27*$C$14+D27*$D$14+E27*$E$14+F27*$F$14+G27*$G$14+H27*$H$14+I27*$I$14</f>
        <v>3418.7999999999997</v>
      </c>
    </row>
    <row r="28" spans="1:10" s="100" customFormat="1" ht="14.25">
      <c r="A28" s="116" t="s">
        <v>133</v>
      </c>
      <c r="B28" s="117">
        <f aca="true" t="shared" si="8" ref="B28:J28">SUM(B20:B27)</f>
        <v>935.7000000000002</v>
      </c>
      <c r="C28" s="117">
        <f t="shared" si="8"/>
        <v>935.7000000000002</v>
      </c>
      <c r="D28" s="117">
        <f t="shared" si="8"/>
        <v>935.7000000000002</v>
      </c>
      <c r="E28" s="117">
        <f t="shared" si="8"/>
        <v>935.7000000000002</v>
      </c>
      <c r="F28" s="117">
        <f t="shared" si="8"/>
        <v>935.7000000000002</v>
      </c>
      <c r="G28" s="117">
        <f t="shared" si="8"/>
        <v>935.7000000000002</v>
      </c>
      <c r="H28" s="117">
        <f t="shared" si="8"/>
        <v>0</v>
      </c>
      <c r="I28" s="118">
        <f t="shared" si="8"/>
        <v>0</v>
      </c>
      <c r="J28" s="119">
        <f t="shared" si="8"/>
        <v>20585.4</v>
      </c>
    </row>
    <row r="29" spans="1:10" s="127" customFormat="1" ht="38.25">
      <c r="A29" s="120" t="s">
        <v>181</v>
      </c>
      <c r="B29" s="121">
        <v>16</v>
      </c>
      <c r="C29" s="122">
        <v>15</v>
      </c>
      <c r="D29" s="122">
        <v>16</v>
      </c>
      <c r="E29" s="122">
        <v>17</v>
      </c>
      <c r="F29" s="122">
        <v>15</v>
      </c>
      <c r="G29" s="123">
        <v>27</v>
      </c>
      <c r="H29" s="124">
        <v>22</v>
      </c>
      <c r="I29" s="125">
        <v>25</v>
      </c>
      <c r="J29" s="126">
        <f>SUM(B29:I29)</f>
        <v>153</v>
      </c>
    </row>
    <row r="30" spans="1:10" s="100" customFormat="1" ht="14.25">
      <c r="A30" s="116" t="s">
        <v>134</v>
      </c>
      <c r="B30" s="128">
        <f>B28*B29</f>
        <v>14971.200000000003</v>
      </c>
      <c r="C30" s="129">
        <f aca="true" t="shared" si="9" ref="C30:F30">C28*C29</f>
        <v>14035.500000000002</v>
      </c>
      <c r="D30" s="129">
        <f t="shared" si="9"/>
        <v>14971.200000000003</v>
      </c>
      <c r="E30" s="129">
        <f t="shared" si="9"/>
        <v>15906.900000000003</v>
      </c>
      <c r="F30" s="129">
        <f t="shared" si="9"/>
        <v>14035.500000000002</v>
      </c>
      <c r="G30" s="129">
        <f>G28*G29</f>
        <v>25263.900000000005</v>
      </c>
      <c r="H30" s="129">
        <f>H28*H29</f>
        <v>0</v>
      </c>
      <c r="I30" s="118">
        <f>I28*I29</f>
        <v>0</v>
      </c>
      <c r="J30" s="119">
        <f>SUM(B30:I30)</f>
        <v>99184.20000000003</v>
      </c>
    </row>
    <row r="32" s="100" customFormat="1" ht="14.25">
      <c r="A32" s="100" t="s">
        <v>183</v>
      </c>
    </row>
    <row r="33" spans="1:10" s="101" customFormat="1" ht="69" customHeight="1">
      <c r="A33" s="183" t="s">
        <v>122</v>
      </c>
      <c r="B33" s="185" t="s">
        <v>123</v>
      </c>
      <c r="C33" s="186"/>
      <c r="D33" s="186"/>
      <c r="E33" s="186"/>
      <c r="F33" s="187"/>
      <c r="G33" s="188" t="s">
        <v>124</v>
      </c>
      <c r="H33" s="190" t="s">
        <v>125</v>
      </c>
      <c r="I33" s="192" t="s">
        <v>126</v>
      </c>
      <c r="J33" s="181" t="s">
        <v>127</v>
      </c>
    </row>
    <row r="34" spans="1:10" s="101" customFormat="1" ht="14.25">
      <c r="A34" s="184"/>
      <c r="B34" s="104" t="s">
        <v>128</v>
      </c>
      <c r="C34" s="105" t="s">
        <v>129</v>
      </c>
      <c r="D34" s="105" t="s">
        <v>130</v>
      </c>
      <c r="E34" s="105" t="s">
        <v>131</v>
      </c>
      <c r="F34" s="105" t="s">
        <v>132</v>
      </c>
      <c r="G34" s="189"/>
      <c r="H34" s="191"/>
      <c r="I34" s="193"/>
      <c r="J34" s="182"/>
    </row>
    <row r="35" spans="1:10" ht="14.25">
      <c r="A35" s="106">
        <v>1</v>
      </c>
      <c r="B35" s="107">
        <v>0</v>
      </c>
      <c r="C35" s="107">
        <f>B35</f>
        <v>0</v>
      </c>
      <c r="D35" s="107">
        <f>B35</f>
        <v>0</v>
      </c>
      <c r="E35" s="107">
        <f>B35</f>
        <v>0</v>
      </c>
      <c r="F35" s="107">
        <f>B35</f>
        <v>0</v>
      </c>
      <c r="G35" s="107">
        <f>B35</f>
        <v>0</v>
      </c>
      <c r="H35" s="108">
        <v>0</v>
      </c>
      <c r="I35" s="109">
        <v>0</v>
      </c>
      <c r="J35" s="110">
        <f>B35*$B$14+C35*$C$14+D35*$D$14+E35*$E$14+F35*$F$14+G35*$G$14+H35*$H$14+I35*$I$14</f>
        <v>0</v>
      </c>
    </row>
    <row r="36" spans="1:10" ht="14.25">
      <c r="A36" s="106">
        <v>2</v>
      </c>
      <c r="B36" s="107">
        <v>0</v>
      </c>
      <c r="C36" s="107">
        <f aca="true" t="shared" si="10" ref="C36:F42">$B36</f>
        <v>0</v>
      </c>
      <c r="D36" s="107">
        <f t="shared" si="10"/>
        <v>0</v>
      </c>
      <c r="E36" s="107">
        <f t="shared" si="10"/>
        <v>0</v>
      </c>
      <c r="F36" s="107">
        <f t="shared" si="10"/>
        <v>0</v>
      </c>
      <c r="G36" s="107">
        <f aca="true" t="shared" si="11" ref="G36:G42">B36</f>
        <v>0</v>
      </c>
      <c r="H36" s="108">
        <v>0</v>
      </c>
      <c r="I36" s="109">
        <v>0</v>
      </c>
      <c r="J36" s="110">
        <f aca="true" t="shared" si="12" ref="J36:J41">B36*$B$14+C36*$C$14+D36*$D$14+E36*$E$14+F36*$F$14+G36*$G$14+H36*$H$14+I36*$I$14</f>
        <v>0</v>
      </c>
    </row>
    <row r="37" spans="1:10" ht="14.25">
      <c r="A37" s="106">
        <v>3</v>
      </c>
      <c r="B37" s="107">
        <v>0</v>
      </c>
      <c r="C37" s="107">
        <f t="shared" si="10"/>
        <v>0</v>
      </c>
      <c r="D37" s="107">
        <f t="shared" si="10"/>
        <v>0</v>
      </c>
      <c r="E37" s="107">
        <f t="shared" si="10"/>
        <v>0</v>
      </c>
      <c r="F37" s="107">
        <f t="shared" si="10"/>
        <v>0</v>
      </c>
      <c r="G37" s="107">
        <f t="shared" si="11"/>
        <v>0</v>
      </c>
      <c r="H37" s="108">
        <v>0</v>
      </c>
      <c r="I37" s="109">
        <v>0</v>
      </c>
      <c r="J37" s="110">
        <f t="shared" si="12"/>
        <v>0</v>
      </c>
    </row>
    <row r="38" spans="1:10" ht="14.25">
      <c r="A38" s="106">
        <v>4</v>
      </c>
      <c r="B38" s="107">
        <v>0</v>
      </c>
      <c r="C38" s="107">
        <f t="shared" si="10"/>
        <v>0</v>
      </c>
      <c r="D38" s="107">
        <f t="shared" si="10"/>
        <v>0</v>
      </c>
      <c r="E38" s="107">
        <f t="shared" si="10"/>
        <v>0</v>
      </c>
      <c r="F38" s="107">
        <f t="shared" si="10"/>
        <v>0</v>
      </c>
      <c r="G38" s="107">
        <f t="shared" si="11"/>
        <v>0</v>
      </c>
      <c r="H38" s="108">
        <v>0</v>
      </c>
      <c r="I38" s="109">
        <v>0</v>
      </c>
      <c r="J38" s="110">
        <f t="shared" si="12"/>
        <v>0</v>
      </c>
    </row>
    <row r="39" spans="1:10" ht="14.25">
      <c r="A39" s="106">
        <v>5</v>
      </c>
      <c r="B39" s="107">
        <v>0</v>
      </c>
      <c r="C39" s="107">
        <f t="shared" si="10"/>
        <v>0</v>
      </c>
      <c r="D39" s="107">
        <f t="shared" si="10"/>
        <v>0</v>
      </c>
      <c r="E39" s="107">
        <f t="shared" si="10"/>
        <v>0</v>
      </c>
      <c r="F39" s="107">
        <f t="shared" si="10"/>
        <v>0</v>
      </c>
      <c r="G39" s="107">
        <f t="shared" si="11"/>
        <v>0</v>
      </c>
      <c r="H39" s="108">
        <v>0</v>
      </c>
      <c r="I39" s="109">
        <v>0</v>
      </c>
      <c r="J39" s="110">
        <f t="shared" si="12"/>
        <v>0</v>
      </c>
    </row>
    <row r="40" spans="1:10" ht="14.25">
      <c r="A40" s="106">
        <v>6</v>
      </c>
      <c r="B40" s="107">
        <v>0</v>
      </c>
      <c r="C40" s="107">
        <f t="shared" si="10"/>
        <v>0</v>
      </c>
      <c r="D40" s="107">
        <f t="shared" si="10"/>
        <v>0</v>
      </c>
      <c r="E40" s="107">
        <f t="shared" si="10"/>
        <v>0</v>
      </c>
      <c r="F40" s="107">
        <f t="shared" si="10"/>
        <v>0</v>
      </c>
      <c r="G40" s="107">
        <f t="shared" si="11"/>
        <v>0</v>
      </c>
      <c r="H40" s="108">
        <v>0</v>
      </c>
      <c r="I40" s="109">
        <v>0</v>
      </c>
      <c r="J40" s="110">
        <f t="shared" si="12"/>
        <v>0</v>
      </c>
    </row>
    <row r="41" spans="1:10" ht="14.25">
      <c r="A41" s="106">
        <v>7</v>
      </c>
      <c r="B41" s="107">
        <f>7!F34</f>
        <v>25.799999999999997</v>
      </c>
      <c r="C41" s="107">
        <f t="shared" si="10"/>
        <v>25.799999999999997</v>
      </c>
      <c r="D41" s="107">
        <f t="shared" si="10"/>
        <v>25.799999999999997</v>
      </c>
      <c r="E41" s="107">
        <f t="shared" si="10"/>
        <v>25.799999999999997</v>
      </c>
      <c r="F41" s="107">
        <f t="shared" si="10"/>
        <v>25.799999999999997</v>
      </c>
      <c r="G41" s="107">
        <f t="shared" si="11"/>
        <v>25.799999999999997</v>
      </c>
      <c r="H41" s="108">
        <v>0</v>
      </c>
      <c r="I41" s="109">
        <v>0</v>
      </c>
      <c r="J41" s="110">
        <f t="shared" si="12"/>
        <v>567.5999999999999</v>
      </c>
    </row>
    <row r="42" spans="1:10" ht="14.25">
      <c r="A42" s="111">
        <v>8</v>
      </c>
      <c r="B42" s="112">
        <v>0</v>
      </c>
      <c r="C42" s="107">
        <f t="shared" si="10"/>
        <v>0</v>
      </c>
      <c r="D42" s="107">
        <f t="shared" si="10"/>
        <v>0</v>
      </c>
      <c r="E42" s="107">
        <f t="shared" si="10"/>
        <v>0</v>
      </c>
      <c r="F42" s="107">
        <f t="shared" si="10"/>
        <v>0</v>
      </c>
      <c r="G42" s="112">
        <f t="shared" si="11"/>
        <v>0</v>
      </c>
      <c r="H42" s="113">
        <v>0</v>
      </c>
      <c r="I42" s="114">
        <v>0</v>
      </c>
      <c r="J42" s="115">
        <f>B42*$B$14+C42*$C$14+D42*$D$14+E42*$E$14+F42*$F$14+G42*$G$14+H42*$H$14+I42*$I$14</f>
        <v>0</v>
      </c>
    </row>
    <row r="43" spans="1:10" s="100" customFormat="1" ht="14.25">
      <c r="A43" s="116" t="s">
        <v>133</v>
      </c>
      <c r="B43" s="117">
        <f aca="true" t="shared" si="13" ref="B43:J43">SUM(B35:B42)</f>
        <v>25.799999999999997</v>
      </c>
      <c r="C43" s="117">
        <f t="shared" si="13"/>
        <v>25.799999999999997</v>
      </c>
      <c r="D43" s="117">
        <f t="shared" si="13"/>
        <v>25.799999999999997</v>
      </c>
      <c r="E43" s="117">
        <f t="shared" si="13"/>
        <v>25.799999999999997</v>
      </c>
      <c r="F43" s="117">
        <f t="shared" si="13"/>
        <v>25.799999999999997</v>
      </c>
      <c r="G43" s="117">
        <f t="shared" si="13"/>
        <v>25.799999999999997</v>
      </c>
      <c r="H43" s="117">
        <f t="shared" si="13"/>
        <v>0</v>
      </c>
      <c r="I43" s="118">
        <f t="shared" si="13"/>
        <v>0</v>
      </c>
      <c r="J43" s="119">
        <f t="shared" si="13"/>
        <v>567.5999999999999</v>
      </c>
    </row>
    <row r="44" spans="1:10" s="127" customFormat="1" ht="38.25">
      <c r="A44" s="120" t="s">
        <v>181</v>
      </c>
      <c r="B44" s="121">
        <v>16</v>
      </c>
      <c r="C44" s="122">
        <v>15</v>
      </c>
      <c r="D44" s="122">
        <v>16</v>
      </c>
      <c r="E44" s="122">
        <v>17</v>
      </c>
      <c r="F44" s="122">
        <v>15</v>
      </c>
      <c r="G44" s="123">
        <v>27</v>
      </c>
      <c r="H44" s="124">
        <v>22</v>
      </c>
      <c r="I44" s="125">
        <v>25</v>
      </c>
      <c r="J44" s="126">
        <f>SUM(B44:I44)</f>
        <v>153</v>
      </c>
    </row>
    <row r="45" spans="1:10" s="100" customFormat="1" ht="14.25">
      <c r="A45" s="116" t="s">
        <v>134</v>
      </c>
      <c r="B45" s="128">
        <f>B43*B44</f>
        <v>412.79999999999995</v>
      </c>
      <c r="C45" s="129">
        <f aca="true" t="shared" si="14" ref="C45:F45">C43*C44</f>
        <v>386.99999999999994</v>
      </c>
      <c r="D45" s="129">
        <f t="shared" si="14"/>
        <v>412.79999999999995</v>
      </c>
      <c r="E45" s="129">
        <f t="shared" si="14"/>
        <v>438.59999999999997</v>
      </c>
      <c r="F45" s="129">
        <f t="shared" si="14"/>
        <v>386.99999999999994</v>
      </c>
      <c r="G45" s="129">
        <f>G43*G44</f>
        <v>696.5999999999999</v>
      </c>
      <c r="H45" s="129">
        <f>H43*H44</f>
        <v>0</v>
      </c>
      <c r="I45" s="118">
        <f>I43*I44</f>
        <v>0</v>
      </c>
      <c r="J45" s="119">
        <f>SUM(B45:I45)</f>
        <v>2734.7999999999997</v>
      </c>
    </row>
    <row r="47" s="100" customFormat="1" ht="14.25">
      <c r="A47" s="100" t="s">
        <v>184</v>
      </c>
    </row>
    <row r="48" spans="1:10" s="101" customFormat="1" ht="69" customHeight="1">
      <c r="A48" s="183" t="s">
        <v>122</v>
      </c>
      <c r="B48" s="185" t="s">
        <v>123</v>
      </c>
      <c r="C48" s="186"/>
      <c r="D48" s="186"/>
      <c r="E48" s="186"/>
      <c r="F48" s="187"/>
      <c r="G48" s="188" t="s">
        <v>124</v>
      </c>
      <c r="H48" s="190" t="s">
        <v>125</v>
      </c>
      <c r="I48" s="192" t="s">
        <v>126</v>
      </c>
      <c r="J48" s="181" t="s">
        <v>127</v>
      </c>
    </row>
    <row r="49" spans="1:10" s="101" customFormat="1" ht="14.25">
      <c r="A49" s="184"/>
      <c r="B49" s="104" t="s">
        <v>128</v>
      </c>
      <c r="C49" s="105" t="s">
        <v>129</v>
      </c>
      <c r="D49" s="105" t="s">
        <v>130</v>
      </c>
      <c r="E49" s="105" t="s">
        <v>131</v>
      </c>
      <c r="F49" s="105" t="s">
        <v>132</v>
      </c>
      <c r="G49" s="189"/>
      <c r="H49" s="191"/>
      <c r="I49" s="193"/>
      <c r="J49" s="182"/>
    </row>
    <row r="50" spans="1:10" ht="14.25">
      <c r="A50" s="106">
        <v>1</v>
      </c>
      <c r="B50" s="107">
        <v>0</v>
      </c>
      <c r="C50" s="107">
        <f>B50</f>
        <v>0</v>
      </c>
      <c r="D50" s="107">
        <f>B50</f>
        <v>0</v>
      </c>
      <c r="E50" s="107">
        <f>B50</f>
        <v>0</v>
      </c>
      <c r="F50" s="107">
        <f>B50</f>
        <v>0</v>
      </c>
      <c r="G50" s="107">
        <f>B50</f>
        <v>0</v>
      </c>
      <c r="H50" s="108">
        <v>0</v>
      </c>
      <c r="I50" s="109">
        <v>0</v>
      </c>
      <c r="J50" s="110">
        <f>B50*$B$14+C50*$C$14+D50*$D$14+E50*$E$14+F50*$F$14+G50*$G$14+H50*$H$14+I50*$I$14</f>
        <v>0</v>
      </c>
    </row>
    <row r="51" spans="1:10" ht="14.25">
      <c r="A51" s="106">
        <v>2</v>
      </c>
      <c r="B51" s="107">
        <v>0</v>
      </c>
      <c r="C51" s="107">
        <f aca="true" t="shared" si="15" ref="C51:F57">$B51</f>
        <v>0</v>
      </c>
      <c r="D51" s="107">
        <f t="shared" si="15"/>
        <v>0</v>
      </c>
      <c r="E51" s="107">
        <f t="shared" si="15"/>
        <v>0</v>
      </c>
      <c r="F51" s="107">
        <f t="shared" si="15"/>
        <v>0</v>
      </c>
      <c r="G51" s="107">
        <f aca="true" t="shared" si="16" ref="G51:G57">B51</f>
        <v>0</v>
      </c>
      <c r="H51" s="108">
        <v>0</v>
      </c>
      <c r="I51" s="109">
        <v>0</v>
      </c>
      <c r="J51" s="110">
        <f aca="true" t="shared" si="17" ref="J51:J56">B51*$B$14+C51*$C$14+D51*$D$14+E51*$E$14+F51*$F$14+G51*$G$14+H51*$H$14+I51*$I$14</f>
        <v>0</v>
      </c>
    </row>
    <row r="52" spans="1:10" ht="14.25">
      <c r="A52" s="106">
        <v>3</v>
      </c>
      <c r="B52" s="107">
        <v>0</v>
      </c>
      <c r="C52" s="107">
        <f t="shared" si="15"/>
        <v>0</v>
      </c>
      <c r="D52" s="107">
        <f t="shared" si="15"/>
        <v>0</v>
      </c>
      <c r="E52" s="107">
        <f t="shared" si="15"/>
        <v>0</v>
      </c>
      <c r="F52" s="107">
        <f t="shared" si="15"/>
        <v>0</v>
      </c>
      <c r="G52" s="107">
        <f t="shared" si="16"/>
        <v>0</v>
      </c>
      <c r="H52" s="108">
        <v>0</v>
      </c>
      <c r="I52" s="109">
        <v>0</v>
      </c>
      <c r="J52" s="110">
        <f t="shared" si="17"/>
        <v>0</v>
      </c>
    </row>
    <row r="53" spans="1:10" ht="14.25">
      <c r="A53" s="106">
        <v>4</v>
      </c>
      <c r="B53" s="107">
        <v>0</v>
      </c>
      <c r="C53" s="107">
        <f t="shared" si="15"/>
        <v>0</v>
      </c>
      <c r="D53" s="107">
        <f t="shared" si="15"/>
        <v>0</v>
      </c>
      <c r="E53" s="107">
        <f t="shared" si="15"/>
        <v>0</v>
      </c>
      <c r="F53" s="107">
        <f t="shared" si="15"/>
        <v>0</v>
      </c>
      <c r="G53" s="107">
        <f t="shared" si="16"/>
        <v>0</v>
      </c>
      <c r="H53" s="108">
        <v>0</v>
      </c>
      <c r="I53" s="109">
        <v>0</v>
      </c>
      <c r="J53" s="110">
        <f t="shared" si="17"/>
        <v>0</v>
      </c>
    </row>
    <row r="54" spans="1:10" ht="14.25">
      <c r="A54" s="106">
        <v>5</v>
      </c>
      <c r="B54" s="107">
        <v>0</v>
      </c>
      <c r="C54" s="107">
        <f t="shared" si="15"/>
        <v>0</v>
      </c>
      <c r="D54" s="107">
        <f t="shared" si="15"/>
        <v>0</v>
      </c>
      <c r="E54" s="107">
        <f t="shared" si="15"/>
        <v>0</v>
      </c>
      <c r="F54" s="107">
        <f t="shared" si="15"/>
        <v>0</v>
      </c>
      <c r="G54" s="107">
        <f t="shared" si="16"/>
        <v>0</v>
      </c>
      <c r="H54" s="108">
        <v>0</v>
      </c>
      <c r="I54" s="109">
        <v>0</v>
      </c>
      <c r="J54" s="110">
        <f t="shared" si="17"/>
        <v>0</v>
      </c>
    </row>
    <row r="55" spans="1:10" ht="14.25">
      <c r="A55" s="106">
        <v>6</v>
      </c>
      <c r="B55" s="107">
        <v>0</v>
      </c>
      <c r="C55" s="107">
        <f t="shared" si="15"/>
        <v>0</v>
      </c>
      <c r="D55" s="107">
        <f t="shared" si="15"/>
        <v>0</v>
      </c>
      <c r="E55" s="107">
        <f t="shared" si="15"/>
        <v>0</v>
      </c>
      <c r="F55" s="107">
        <f t="shared" si="15"/>
        <v>0</v>
      </c>
      <c r="G55" s="107">
        <f t="shared" si="16"/>
        <v>0</v>
      </c>
      <c r="H55" s="108">
        <v>0</v>
      </c>
      <c r="I55" s="109">
        <v>0</v>
      </c>
      <c r="J55" s="110">
        <f t="shared" si="17"/>
        <v>0</v>
      </c>
    </row>
    <row r="56" spans="1:10" ht="14.25">
      <c r="A56" s="106">
        <v>7</v>
      </c>
      <c r="B56" s="107">
        <v>0</v>
      </c>
      <c r="C56" s="107">
        <f t="shared" si="15"/>
        <v>0</v>
      </c>
      <c r="D56" s="107">
        <f t="shared" si="15"/>
        <v>0</v>
      </c>
      <c r="E56" s="107">
        <f t="shared" si="15"/>
        <v>0</v>
      </c>
      <c r="F56" s="107">
        <f t="shared" si="15"/>
        <v>0</v>
      </c>
      <c r="G56" s="107">
        <f t="shared" si="16"/>
        <v>0</v>
      </c>
      <c r="H56" s="108">
        <v>0</v>
      </c>
      <c r="I56" s="109">
        <v>0</v>
      </c>
      <c r="J56" s="110">
        <f t="shared" si="17"/>
        <v>0</v>
      </c>
    </row>
    <row r="57" spans="1:10" ht="14.25">
      <c r="A57" s="111">
        <v>8</v>
      </c>
      <c r="B57" s="112">
        <f>8!F72</f>
        <v>9.600000000000009</v>
      </c>
      <c r="C57" s="107">
        <f t="shared" si="15"/>
        <v>9.600000000000009</v>
      </c>
      <c r="D57" s="107">
        <f t="shared" si="15"/>
        <v>9.600000000000009</v>
      </c>
      <c r="E57" s="107">
        <f t="shared" si="15"/>
        <v>9.600000000000009</v>
      </c>
      <c r="F57" s="107">
        <f t="shared" si="15"/>
        <v>9.600000000000009</v>
      </c>
      <c r="G57" s="112">
        <f t="shared" si="16"/>
        <v>9.600000000000009</v>
      </c>
      <c r="H57" s="113">
        <v>0</v>
      </c>
      <c r="I57" s="114">
        <v>0</v>
      </c>
      <c r="J57" s="115">
        <f>B57*$B$14+C57*$C$14+D57*$D$14+E57*$E$14+F57*$F$14+G57*$G$14+H57*$H$14+I57*$I$14</f>
        <v>211.20000000000022</v>
      </c>
    </row>
    <row r="58" spans="1:10" s="100" customFormat="1" ht="14.25">
      <c r="A58" s="116" t="s">
        <v>133</v>
      </c>
      <c r="B58" s="117">
        <f aca="true" t="shared" si="18" ref="B58:J58">SUM(B50:B57)</f>
        <v>9.600000000000009</v>
      </c>
      <c r="C58" s="117">
        <f t="shared" si="18"/>
        <v>9.600000000000009</v>
      </c>
      <c r="D58" s="117">
        <f t="shared" si="18"/>
        <v>9.600000000000009</v>
      </c>
      <c r="E58" s="117">
        <f t="shared" si="18"/>
        <v>9.600000000000009</v>
      </c>
      <c r="F58" s="117">
        <f t="shared" si="18"/>
        <v>9.600000000000009</v>
      </c>
      <c r="G58" s="117">
        <f t="shared" si="18"/>
        <v>9.600000000000009</v>
      </c>
      <c r="H58" s="117">
        <f t="shared" si="18"/>
        <v>0</v>
      </c>
      <c r="I58" s="118">
        <f t="shared" si="18"/>
        <v>0</v>
      </c>
      <c r="J58" s="119">
        <f t="shared" si="18"/>
        <v>211.20000000000022</v>
      </c>
    </row>
    <row r="59" spans="1:10" s="127" customFormat="1" ht="38.25">
      <c r="A59" s="120" t="s">
        <v>181</v>
      </c>
      <c r="B59" s="121">
        <v>16</v>
      </c>
      <c r="C59" s="122">
        <v>15</v>
      </c>
      <c r="D59" s="122">
        <v>16</v>
      </c>
      <c r="E59" s="122">
        <v>17</v>
      </c>
      <c r="F59" s="122">
        <v>15</v>
      </c>
      <c r="G59" s="123">
        <v>27</v>
      </c>
      <c r="H59" s="124">
        <v>22</v>
      </c>
      <c r="I59" s="125">
        <v>25</v>
      </c>
      <c r="J59" s="126">
        <f>SUM(B59:I59)</f>
        <v>153</v>
      </c>
    </row>
    <row r="60" spans="1:10" s="100" customFormat="1" ht="14.25">
      <c r="A60" s="116" t="s">
        <v>134</v>
      </c>
      <c r="B60" s="128">
        <f>B58*B59</f>
        <v>153.60000000000014</v>
      </c>
      <c r="C60" s="129">
        <f aca="true" t="shared" si="19" ref="C60:F60">C58*C59</f>
        <v>144.0000000000001</v>
      </c>
      <c r="D60" s="129">
        <f t="shared" si="19"/>
        <v>153.60000000000014</v>
      </c>
      <c r="E60" s="129">
        <f t="shared" si="19"/>
        <v>163.20000000000016</v>
      </c>
      <c r="F60" s="129">
        <f t="shared" si="19"/>
        <v>144.0000000000001</v>
      </c>
      <c r="G60" s="129">
        <f>G58*G59</f>
        <v>259.2000000000002</v>
      </c>
      <c r="H60" s="129">
        <f>H58*H59</f>
        <v>0</v>
      </c>
      <c r="I60" s="118">
        <f>I58*I59</f>
        <v>0</v>
      </c>
      <c r="J60" s="119">
        <f>SUM(B60:I60)</f>
        <v>1017.6000000000008</v>
      </c>
    </row>
    <row r="62" ht="14.25">
      <c r="J62" s="130"/>
    </row>
  </sheetData>
  <mergeCells count="24">
    <mergeCell ref="J48:J49"/>
    <mergeCell ref="A33:A34"/>
    <mergeCell ref="B33:F33"/>
    <mergeCell ref="G33:G34"/>
    <mergeCell ref="H33:H34"/>
    <mergeCell ref="I33:I34"/>
    <mergeCell ref="J33:J34"/>
    <mergeCell ref="A48:A49"/>
    <mergeCell ref="B48:F48"/>
    <mergeCell ref="G48:G49"/>
    <mergeCell ref="H48:H49"/>
    <mergeCell ref="I48:I49"/>
    <mergeCell ref="J18:J19"/>
    <mergeCell ref="A3:A4"/>
    <mergeCell ref="B3:F3"/>
    <mergeCell ref="G3:G4"/>
    <mergeCell ref="H3:H4"/>
    <mergeCell ref="I3:I4"/>
    <mergeCell ref="J3:J4"/>
    <mergeCell ref="A18:A19"/>
    <mergeCell ref="B18:F18"/>
    <mergeCell ref="G18:G19"/>
    <mergeCell ref="H18:H19"/>
    <mergeCell ref="I18:I19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Radek-PC</dc:creator>
  <cp:keywords/>
  <dc:description/>
  <cp:lastModifiedBy>Admin</cp:lastModifiedBy>
  <cp:lastPrinted>2022-08-16T14:59:06Z</cp:lastPrinted>
  <dcterms:created xsi:type="dcterms:W3CDTF">2013-11-05T09:55:12Z</dcterms:created>
  <dcterms:modified xsi:type="dcterms:W3CDTF">2022-08-16T15:02:59Z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